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ofmorrisville-my.sharepoint.com/personal/jbullock_morrisvillenc_gov/Documents/Desktop/"/>
    </mc:Choice>
  </mc:AlternateContent>
  <xr:revisionPtr revIDLastSave="15" documentId="8_{8CC53506-BF4D-485A-B71E-73A05E2C869E}" xr6:coauthVersionLast="47" xr6:coauthVersionMax="47" xr10:uidLastSave="{016002A2-F377-421C-A571-50DAEA1155FA}"/>
  <bookViews>
    <workbookView xWindow="-120" yWindow="-120" windowWidth="29040" windowHeight="15840" xr2:uid="{00000000-000D-0000-FFFF-FFFF00000000}"/>
  </bookViews>
  <sheets>
    <sheet name="Fee Schedule" sheetId="1" r:id="rId1"/>
  </sheets>
  <definedNames>
    <definedName name="_ftn1" localSheetId="0">'Fee Schedule'!$A$199</definedName>
    <definedName name="_ftn2" localSheetId="0">'Fee Schedule'!$A$200</definedName>
    <definedName name="_ftn3" localSheetId="0">'Fee Schedule'!#REF!</definedName>
    <definedName name="_ftnref1" localSheetId="0">'Fee Schedule'!$B$47</definedName>
    <definedName name="_ftnref2" localSheetId="0">'Fee Schedule'!$F$127</definedName>
    <definedName name="_ftnref3" localSheetId="0">'Fee Schedule'!$G$128</definedName>
    <definedName name="_Ref385346576" localSheetId="0">'Fee Schedule'!#REF!</definedName>
    <definedName name="_Toc423471773" localSheetId="0">'Fee Schedule'!#REF!</definedName>
    <definedName name="_Toc423471774" localSheetId="0">#REF!</definedName>
    <definedName name="_xlnm.Print_Area" localSheetId="0">'Fee Schedule'!$A$1:$J$210</definedName>
    <definedName name="_xlnm.Print_Titles" localSheetId="0">'Fee Schedule'!$2:$2</definedName>
    <definedName name="Z_4F6373BA_92F4_49C3_9B63_52E2B2C75DC1_.wvu.PrintArea" localSheetId="0" hidden="1">'Fee Schedule'!$A$1:$J$209</definedName>
    <definedName name="Z_4F6373BA_92F4_49C3_9B63_52E2B2C75DC1_.wvu.PrintTitles" localSheetId="0" hidden="1">'Fee Schedule'!$2:$2</definedName>
  </definedNames>
  <calcPr calcId="191029"/>
  <customWorkbookViews>
    <customWorkbookView name="Webpage" guid="{4F6373BA-92F4-49C3-9B63-52E2B2C75DC1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1" l="1"/>
  <c r="J75" i="1"/>
  <c r="J78" i="1"/>
  <c r="J79" i="1"/>
  <c r="J178" i="1"/>
  <c r="J13" i="1"/>
  <c r="J36" i="1"/>
  <c r="J35" i="1"/>
  <c r="J34" i="1"/>
  <c r="J81" i="1"/>
  <c r="J135" i="1"/>
  <c r="J169" i="1"/>
  <c r="J194" i="1"/>
  <c r="J22" i="1"/>
  <c r="J153" i="1" l="1"/>
  <c r="J4" i="1"/>
  <c r="J133" i="1" l="1"/>
  <c r="H176" i="1" l="1"/>
  <c r="J176" i="1" s="1"/>
  <c r="J175" i="1"/>
  <c r="J174" i="1"/>
  <c r="J163" i="1"/>
  <c r="J141" i="1"/>
  <c r="J140" i="1"/>
  <c r="J122" i="1"/>
  <c r="J159" i="1"/>
  <c r="J132" i="1" l="1"/>
  <c r="J192" i="1" l="1"/>
  <c r="J109" i="1"/>
  <c r="J191" i="1"/>
  <c r="J190" i="1"/>
  <c r="J188" i="1"/>
  <c r="J167" i="1"/>
  <c r="J165" i="1"/>
  <c r="J170" i="1" l="1"/>
  <c r="J173" i="1" l="1"/>
  <c r="J90" i="1" l="1"/>
  <c r="J49" i="1" l="1"/>
  <c r="J48" i="1"/>
  <c r="J164" i="1"/>
  <c r="J162" i="1"/>
  <c r="J161" i="1"/>
  <c r="J160" i="1"/>
  <c r="J91" i="1"/>
  <c r="J128" i="1"/>
  <c r="J145" i="1"/>
  <c r="J127" i="1"/>
  <c r="J126" i="1"/>
  <c r="J125" i="1"/>
  <c r="J124" i="1"/>
  <c r="J123" i="1"/>
  <c r="J119" i="1"/>
  <c r="J118" i="1"/>
  <c r="J114" i="1"/>
  <c r="J113" i="1"/>
  <c r="J112" i="1"/>
  <c r="J111" i="1"/>
  <c r="J187" i="1"/>
  <c r="J23" i="1"/>
  <c r="J27" i="1"/>
  <c r="J26" i="1"/>
  <c r="J30" i="1"/>
  <c r="J32" i="1"/>
  <c r="J38" i="1"/>
  <c r="J39" i="1"/>
  <c r="J41" i="1"/>
  <c r="J45" i="1"/>
  <c r="J43" i="1"/>
  <c r="J196" i="1"/>
  <c r="J186" i="1"/>
  <c r="J180" i="1"/>
  <c r="J172" i="1"/>
  <c r="J157" i="1"/>
  <c r="J155" i="1"/>
  <c r="J151" i="1"/>
  <c r="J148" i="1"/>
  <c r="J146" i="1"/>
  <c r="J143" i="1"/>
  <c r="J142" i="1"/>
  <c r="J183" i="1"/>
  <c r="J150" i="1"/>
  <c r="J168" i="1"/>
  <c r="J138" i="1"/>
  <c r="J136" i="1"/>
  <c r="J134" i="1"/>
  <c r="J131" i="1"/>
  <c r="J130" i="1"/>
  <c r="J107" i="1"/>
  <c r="J105" i="1"/>
  <c r="J102" i="1"/>
  <c r="J103" i="1"/>
  <c r="J101" i="1"/>
  <c r="J99" i="1"/>
  <c r="J98" i="1"/>
  <c r="J96" i="1"/>
  <c r="J87" i="1"/>
  <c r="J94" i="1"/>
  <c r="J93" i="1"/>
  <c r="J83" i="1"/>
  <c r="J84" i="1"/>
  <c r="J80" i="1"/>
  <c r="J72" i="1"/>
  <c r="J71" i="1"/>
  <c r="J68" i="1"/>
  <c r="J69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65" i="1"/>
  <c r="J47" i="1"/>
  <c r="J28" i="1"/>
  <c r="J25" i="1"/>
  <c r="J21" i="1"/>
  <c r="J11" i="1"/>
  <c r="J18" i="1"/>
  <c r="J17" i="1"/>
  <c r="J15" i="1"/>
  <c r="J9" i="1"/>
  <c r="J7" i="1"/>
  <c r="J6" i="1"/>
  <c r="J121" i="1"/>
  <c r="J120" i="1"/>
  <c r="J152" i="1"/>
  <c r="J116" i="1"/>
  <c r="J19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Instructions</author>
    <author>Amy L. Lindley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requested adjustments.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" authorId="0" shapeId="0" xr:uid="{17901700-DA38-4EE8-9F66-CA83B1DEE346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plan sheets.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requested standards.</t>
        </r>
      </text>
    </comment>
    <comment ref="A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2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2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decimals places.  e.g., 12.03</t>
        </r>
      </text>
    </comment>
    <comment ref="A2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reviews.</t>
        </r>
      </text>
    </comment>
    <comment ref="A3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5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7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7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4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4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50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driveway openings.</t>
        </r>
      </text>
    </comment>
    <comment ref="A5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5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5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buildings.</t>
        </r>
      </text>
    </comment>
    <comment ref="A5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7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buildings.</t>
        </r>
      </text>
    </comment>
    <comment ref="A5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5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9" authorId="0" shapeId="0" xr:uid="{108A2B55-4F8B-460F-B331-4B50A20D31D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0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0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61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1" authorId="0" shapeId="0" xr:uid="{AA829283-1747-49F7-BEDF-12329B879F7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2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2" authorId="0" shapeId="0" xr:uid="{017B39E0-8B71-4C06-8B7D-7FBFE549104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A64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4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6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streets.</t>
        </r>
      </text>
    </comment>
    <comment ref="A66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6" authorId="0" shapeId="0" xr:uid="{785E1EF2-7EE2-417E-B07E-97EBB0E3D8E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8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69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71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1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requested alternatives.</t>
        </r>
      </text>
    </comment>
    <comment ref="A72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2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caliper inches. </t>
        </r>
      </text>
    </comment>
    <comment ref="A73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73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report.</t>
        </r>
      </text>
    </comment>
    <comment ref="A78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8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80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0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81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83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84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4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spaces. </t>
        </r>
      </text>
    </comment>
    <comment ref="A86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86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amount due.</t>
        </r>
      </text>
    </comment>
    <comment ref="A87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7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dwelling units. </t>
        </r>
      </text>
    </comment>
    <comment ref="A88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88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appraisal.</t>
        </r>
      </text>
    </comment>
    <comment ref="A90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0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mailed notices. 
Contact 919-463-6210 for the required number of mailings.</t>
        </r>
      </text>
    </comment>
    <comment ref="A91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1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 
Contact 919-463-6210 for the required number of signs.</t>
        </r>
      </text>
    </comment>
    <comment ref="A93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4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6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8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8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99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9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101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01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determinations.</t>
        </r>
      </text>
    </comment>
    <comment ref="A102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03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03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streams.</t>
        </r>
      </text>
    </comment>
    <comment ref="A105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07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09" authorId="0" shapeId="0" xr:uid="{E32C36C7-D0F5-4EE0-BB50-418E21D24496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1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1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 less than 30 sf.</t>
        </r>
      </text>
    </comment>
    <comment ref="A112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2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50.23</t>
        </r>
      </text>
    </comment>
    <comment ref="A113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3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12.03</t>
        </r>
      </text>
    </comment>
    <comment ref="A114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4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16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6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17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8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8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12.03</t>
        </r>
      </text>
    </comment>
    <comment ref="A119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9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12.03</t>
        </r>
      </text>
    </comment>
    <comment ref="A120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0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 less than 30 sf.</t>
        </r>
      </text>
    </comment>
    <comment ref="A121" authorId="0" shapeId="0" xr:uid="{2FABCF85-7AED-4717-B53F-4C78D8E1C2D9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1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50.23</t>
        </r>
      </text>
    </comment>
    <comment ref="A122" authorId="0" shapeId="0" xr:uid="{63A2E09A-39B0-484F-9CAB-E95FED63D5A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2" authorId="0" shapeId="0" xr:uid="{03FBDF7A-4E92-497E-B5E0-15D2015E141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23" authorId="0" shapeId="0" xr:uid="{84F8DF63-B393-4A84-976E-1C8896AE6E19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3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24" authorId="0" shapeId="0" xr:uid="{A1DED99B-2475-4A85-A5A6-A36335A9120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4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25" authorId="0" shapeId="0" xr:uid="{860AAD40-FDAB-44DC-9C4C-33D4DF1B301C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5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26" authorId="0" shapeId="0" xr:uid="{085AB497-3668-4343-B41E-E1E69E90079D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6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27" authorId="0" shapeId="0" xr:uid="{DD5262FA-C80C-4537-A0A8-F983D8B3412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7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light poles.</t>
        </r>
      </text>
    </comment>
    <comment ref="A128" authorId="0" shapeId="0" xr:uid="{8CE3D43A-24A7-41A2-BDE8-34D876262FF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8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A130" authorId="0" shapeId="0" xr:uid="{BC315E98-0FEC-4D68-B316-EEE9B9C04398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30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31" authorId="0" shapeId="0" xr:uid="{D39A4CE5-BDFA-4F27-9D2D-10B21503618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31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dwelling units.</t>
        </r>
      </text>
    </comment>
    <comment ref="A132" authorId="0" shapeId="0" xr:uid="{03283D32-007C-48CF-8143-92D54162EFF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32" authorId="0" shapeId="0" xr:uid="{1C978CB5-3F4C-41B0-BC9F-1BE3D4EFC9D9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33" authorId="1" shapeId="0" xr:uid="{0D87110F-2B5A-4951-9523-F7730E883CBB}">
      <text>
        <r>
          <rPr>
            <b/>
            <sz val="9"/>
            <color indexed="81"/>
            <rFont val="Tahoma"/>
            <family val="2"/>
          </rPr>
          <t>Instructions:
Add a "x".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4" authorId="0" shapeId="0" xr:uid="{3BD86C52-41E5-4E89-AF6B-5E83C336C83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34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dwelling units.</t>
        </r>
      </text>
    </comment>
    <comment ref="A135" authorId="0" shapeId="0" xr:uid="{56EA26A0-1F12-4F59-9DBB-7B7C7811D557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6" authorId="0" shapeId="0" xr:uid="{86302A64-F819-4F19-9545-87F0CF8154F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8" authorId="0" shapeId="0" xr:uid="{769DE2E4-6295-4FE2-938F-F3D3F8C430C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0" authorId="0" shapeId="0" xr:uid="{7342009C-56F0-4A3D-AE86-9C2917EF7876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1" authorId="0" shapeId="0" xr:uid="{45FCE340-E288-40C5-A5F8-6659AB87272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2" authorId="0" shapeId="0" xr:uid="{37624A71-4C8D-41E9-A0C6-596AFB9C8DA8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3" authorId="0" shapeId="0" xr:uid="{7186BE0A-EF76-4487-B8FA-11A40C9C4839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5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45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46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8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0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50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disturbed acres using two decimal places.  e.g., 12.03</t>
        </r>
      </text>
    </comment>
    <comment ref="A151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2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52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SCMs.</t>
        </r>
      </text>
    </comment>
    <comment ref="A153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5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7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9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59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H160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units.</t>
        </r>
      </text>
    </comment>
    <comment ref="A161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2" authorId="0" shapeId="0" xr:uid="{7B54E08D-73D7-431F-AAA1-7B357ABF577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3" authorId="0" shapeId="0" xr:uid="{5356E84A-58E7-4424-9EF6-C70CD3F8C14C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4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5" authorId="0" shapeId="0" xr:uid="{0CC27477-950A-43CF-9802-0E46DD24028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7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67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168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68" authorId="0" shapeId="0" xr:uid="{392C6D8C-41FD-45C0-B618-D0F5B7D27FF2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169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0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2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3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4" authorId="0" shapeId="0" xr:uid="{00000000-0006-0000-0000-0000C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74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H175" authorId="0" shapeId="0" xr:uid="{FD8D8889-78F6-4041-8DE8-233ABEA2511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A180" authorId="0" shapeId="0" xr:uid="{00000000-0006-0000-0000-0000C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1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181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183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83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84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184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186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7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8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90" authorId="0" shapeId="0" xr:uid="{D85DA5DE-A495-433E-81B4-6F451741AA1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90" authorId="0" shapeId="0" xr:uid="{45AEBF59-B0FD-4081-9C20-CAB6B203A5DC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cross access point waivers.</t>
        </r>
      </text>
    </comment>
    <comment ref="A191" authorId="0" shapeId="0" xr:uid="{A27B3695-4084-449F-9DE5-E6593625D97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91" authorId="0" shapeId="0" xr:uid="{43356AE2-79BA-4486-8E5A-54AAB96BA88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loading space waivers.</t>
        </r>
      </text>
    </comment>
    <comment ref="A192" authorId="0" shapeId="0" xr:uid="{24976FD9-E75B-4190-8B9B-0A62E54502E2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92" authorId="0" shapeId="0" xr:uid="{C17935FA-55B3-493B-939A-C3B4A78D9AF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waivers. </t>
        </r>
      </text>
    </comment>
    <comment ref="A194" authorId="0" shapeId="0" xr:uid="{A9D3C78D-8FF4-49F2-8AA4-BD1BEA81BDE5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96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</commentList>
</comments>
</file>

<file path=xl/sharedStrings.xml><?xml version="1.0" encoding="utf-8"?>
<sst xmlns="http://schemas.openxmlformats.org/spreadsheetml/2006/main" count="362" uniqueCount="274">
  <si>
    <t>Description</t>
  </si>
  <si>
    <t>Fee</t>
  </si>
  <si>
    <t>Total</t>
  </si>
  <si>
    <t>Administrative Adjustment</t>
  </si>
  <si>
    <t>Administrative Adjustment Request</t>
  </si>
  <si>
    <t>Administrative Appeal</t>
  </si>
  <si>
    <t>EDCM Administrative Appeal</t>
  </si>
  <si>
    <t>UDO Administrative Appeal</t>
  </si>
  <si>
    <t>Alternative Equivalent of Compliance</t>
  </si>
  <si>
    <t>Alternative Standards (EDCM)</t>
  </si>
  <si>
    <t>Request for an Alternative Standard</t>
  </si>
  <si>
    <t>Annexation Petition</t>
  </si>
  <si>
    <t>Voluntary Annexation Petition</t>
  </si>
  <si>
    <t>Comprehensive Plan Amendments</t>
  </si>
  <si>
    <t>Consultant Peer Review Fee</t>
  </si>
  <si>
    <t>Actual Cost of Review</t>
  </si>
  <si>
    <t>Conceptual Master Plan Approval</t>
  </si>
  <si>
    <t>Minor Modification</t>
  </si>
  <si>
    <t>4th Review and each review thereafter</t>
  </si>
  <si>
    <t>Construction Plan Approval</t>
  </si>
  <si>
    <t>4th review and each review thereafter</t>
  </si>
  <si>
    <t>Retaining Walls</t>
  </si>
  <si>
    <t>Development Agreement</t>
  </si>
  <si>
    <t>Development Name Change</t>
  </si>
  <si>
    <t>Floodplain Development Permit</t>
  </si>
  <si>
    <t>Elevation Certificate</t>
  </si>
  <si>
    <t>Map Revision (CLOMR/LOMR)</t>
  </si>
  <si>
    <t>Food Truck Permit</t>
  </si>
  <si>
    <t>Grave Removal Request</t>
  </si>
  <si>
    <t>Infrastructure Fees</t>
  </si>
  <si>
    <t>Driveway Curb Cut includes Excavation, Forming, and Concrete Placement)</t>
  </si>
  <si>
    <t>Re-Inspection of Driveway Curb Cut</t>
  </si>
  <si>
    <t>Sidewalk Improvements Outside of Public Right-of- Way</t>
  </si>
  <si>
    <t>Roadway/Fire Lane Improvements Outside of Public Right-of-Way</t>
  </si>
  <si>
    <t>Storm Drainage Improvements Outside of Public Right-of-Way</t>
  </si>
  <si>
    <t>Drainage Swale/Ditch Improvements Outside of Public Right-of-Way</t>
  </si>
  <si>
    <t>Stormwater Facility(ies) Re-inspection</t>
  </si>
  <si>
    <t>Street Acceptance Walk Through (Punch-list) Re-inspection</t>
  </si>
  <si>
    <t>Roadway Improvements Re-inspection</t>
  </si>
  <si>
    <t>Interpretation</t>
  </si>
  <si>
    <t>EDCM Interpretation</t>
  </si>
  <si>
    <t>UDO Interpretation</t>
  </si>
  <si>
    <t>Landscaping and Tree Preservation</t>
  </si>
  <si>
    <t>Alternative Landscape Plan</t>
  </si>
  <si>
    <t>Tree Damage Report</t>
  </si>
  <si>
    <t>Actual Cost of Report</t>
  </si>
  <si>
    <t>Planned Development: Minor Modification</t>
  </si>
  <si>
    <t>Parking</t>
  </si>
  <si>
    <t>Alternative Parking Plan Request</t>
  </si>
  <si>
    <t>Request to Waive Limitation on Subsequent Similar Applications</t>
  </si>
  <si>
    <t>Waiver Request</t>
  </si>
  <si>
    <t>Record Drawings</t>
  </si>
  <si>
    <t>Parkland Payment In Lieu</t>
  </si>
  <si>
    <t>Multifamily</t>
  </si>
  <si>
    <t>Parkland Payment Appraisal</t>
  </si>
  <si>
    <t>Actual Cost of the Appraisal</t>
  </si>
  <si>
    <t>Stream Buffer Determination</t>
  </si>
  <si>
    <t>Road Closing</t>
  </si>
  <si>
    <t>Road Closing Request</t>
  </si>
  <si>
    <t>Road Name Change</t>
  </si>
  <si>
    <t>Road Name Change Request</t>
  </si>
  <si>
    <t>Bracket Mounted</t>
  </si>
  <si>
    <t>Sandwich Board</t>
  </si>
  <si>
    <t>Address (Ground mounted)</t>
  </si>
  <si>
    <t>Address (Wall Mounted)</t>
  </si>
  <si>
    <t>No Fee</t>
  </si>
  <si>
    <t>Contractor/Construction Signs</t>
  </si>
  <si>
    <t>Directional Signage</t>
  </si>
  <si>
    <t>Off-Site Temporary Directional Signage associated with Special Events Permit</t>
  </si>
  <si>
    <t>Off-Site Temporary Directional Signage associated with Residential Development</t>
  </si>
  <si>
    <t>Promotional Event Sign</t>
  </si>
  <si>
    <t>Light Pole Banner</t>
  </si>
  <si>
    <t>Banner Sign on Ground-Mounted Signage</t>
  </si>
  <si>
    <t>Site Plan Approval</t>
  </si>
  <si>
    <r>
      <t>4</t>
    </r>
    <r>
      <rPr>
        <vertAlign val="superscript"/>
        <sz val="9"/>
        <color indexed="8"/>
        <rFont val="Tw Cen MT"/>
        <family val="2"/>
      </rPr>
      <t>th</t>
    </r>
    <r>
      <rPr>
        <sz val="9"/>
        <color indexed="8"/>
        <rFont val="Tw Cen MT"/>
        <family val="2"/>
      </rPr>
      <t xml:space="preserve"> review and each review thereafter</t>
    </r>
  </si>
  <si>
    <t>Site-Specific Development Plan Designation</t>
  </si>
  <si>
    <t>Special Event Permit</t>
  </si>
  <si>
    <t>Special Use Permit</t>
  </si>
  <si>
    <t>Stockpiling Permit</t>
  </si>
  <si>
    <t>Stormwater Management</t>
  </si>
  <si>
    <t>Street Vendor Permit</t>
  </si>
  <si>
    <t>Structures in the Right-of-Way</t>
  </si>
  <si>
    <t>Telecommunication Facilities</t>
  </si>
  <si>
    <t>Telecommunication Facility: Collocation</t>
  </si>
  <si>
    <t>Traffic Signal</t>
  </si>
  <si>
    <t>Town Review Fee</t>
  </si>
  <si>
    <t>Transportation Impact Analysis</t>
  </si>
  <si>
    <t>Variances</t>
  </si>
  <si>
    <t>Zoning Compliance Letter</t>
  </si>
  <si>
    <t>Zoning Compliance Letter Request</t>
  </si>
  <si>
    <t>[2] One time fee required for initial installment. This is necessary to ensure banner location and brackets comply with UDO standards.</t>
  </si>
  <si>
    <t>Unit</t>
  </si>
  <si>
    <t>Number</t>
  </si>
  <si>
    <t xml:space="preserve">TOTAL </t>
  </si>
  <si>
    <t>X</t>
  </si>
  <si>
    <t>per requested standard</t>
  </si>
  <si>
    <t>+ $30/acre</t>
  </si>
  <si>
    <t>Accessory Structure</t>
  </si>
  <si>
    <t>+ $30/Acre</t>
  </si>
  <si>
    <t>acres</t>
  </si>
  <si>
    <t>Minor Modification (includes first 3 reviews)</t>
  </si>
  <si>
    <t>Home Occupation Permit</t>
  </si>
  <si>
    <t>per linear foot</t>
  </si>
  <si>
    <t>linear feet</t>
  </si>
  <si>
    <t>per driveway opening</t>
  </si>
  <si>
    <t>Encroachment in Public Right-of-Way includes Excavation, Backfill and Work Relating to the Installation, Repair, Replacement, and Removal of Utilities, Structures or Other Encumbrances within Town Right-of-Way</t>
  </si>
  <si>
    <t>lots</t>
  </si>
  <si>
    <t>per lot</t>
  </si>
  <si>
    <t>Detached Single-Family Dwelling Unit                                     (includes one inspection and one re-inspection)</t>
  </si>
  <si>
    <t xml:space="preserve">Re-Inspection of Detached Single-Family Dwelling                                                             (includes 2 additional re-inspections)  </t>
  </si>
  <si>
    <t>Re-Inspection of Attached Town Home Dwelling Units                                                 (includes 2 additional re-inspections)</t>
  </si>
  <si>
    <t>per building</t>
  </si>
  <si>
    <t>Apartments, Commercial, Office, Institutional and Industrial Lots (includes one inspection and one re-Inspection)</t>
  </si>
  <si>
    <t>buildings</t>
  </si>
  <si>
    <t>Greenway (public and private)</t>
  </si>
  <si>
    <t>Stormwater Facility(ies) Inspection                                           (includes 1 inspection and 1 re-inspection)</t>
  </si>
  <si>
    <t>per facility</t>
  </si>
  <si>
    <t>inspections</t>
  </si>
  <si>
    <t>per inspection</t>
  </si>
  <si>
    <t>streets</t>
  </si>
  <si>
    <t>Payment In Lieu for Replacement Trees</t>
  </si>
  <si>
    <t>per caliper inch</t>
  </si>
  <si>
    <t>caliper inches</t>
  </si>
  <si>
    <t>Ordinance Amendments (Zoning Map Amendments)</t>
  </si>
  <si>
    <t>spaces</t>
  </si>
  <si>
    <t xml:space="preserve">Re-Submittal Record Drawing: 3rd Review and each review thereafter </t>
  </si>
  <si>
    <t>dwelling units</t>
  </si>
  <si>
    <t>Retaining Walls (includes 1 review)</t>
  </si>
  <si>
    <t>2nd review and each thereafter</t>
  </si>
  <si>
    <t>per determination</t>
  </si>
  <si>
    <t>per stream</t>
  </si>
  <si>
    <t xml:space="preserve">walls </t>
  </si>
  <si>
    <t>Riparian Buffer</t>
  </si>
  <si>
    <t>units</t>
  </si>
  <si>
    <t>Special Event Permit - Tier 1</t>
  </si>
  <si>
    <t>Special Event Permit - Tier 2</t>
  </si>
  <si>
    <t>Type 1 and Type 2: 4th review and each review thereafter</t>
  </si>
  <si>
    <t>Type 1 and Type 2 (each additional review)</t>
  </si>
  <si>
    <t>+ $15/Acre</t>
  </si>
  <si>
    <t>+ $55/disturbed acre</t>
  </si>
  <si>
    <t>disturbed acres</t>
  </si>
  <si>
    <t>per sign [2]</t>
  </si>
  <si>
    <t>No Practical Alternatives Determination                       (includes 2 reviews)</t>
  </si>
  <si>
    <t>Special Purpose Signs</t>
  </si>
  <si>
    <t xml:space="preserve">Temporary Signs </t>
  </si>
  <si>
    <t>Notes:</t>
  </si>
  <si>
    <t>[1] Includes one punch-list walkthrough, one post punch-list walkthrough, one end of warranty punch-list, and one final acceptance walkthrough.  Punch-lists are only valid for 3 months from date of inspection letter unless otherwise allowed for by the Town Engineer. Failure to complete required repairs will result in a new punch-list walkthrough being completed and re-inspection fee required.</t>
  </si>
  <si>
    <t>Roadway Improvements within or adjacent to Public Right-of-Way including Storm Drainage, Grading, Curb and Gutter, Sidewalks, Paving, and Street Acceptance [1]</t>
  </si>
  <si>
    <t>square feet</t>
  </si>
  <si>
    <t>signs</t>
  </si>
  <si>
    <t>Specific Sign Type</t>
  </si>
  <si>
    <t>streams</t>
  </si>
  <si>
    <t>determinations</t>
  </si>
  <si>
    <t>Residential Development Identification Signs and Directory Signs (Ground mounted)</t>
  </si>
  <si>
    <t>poles</t>
  </si>
  <si>
    <t xml:space="preserve">Home Garden Produce Sale </t>
  </si>
  <si>
    <t>per sign</t>
  </si>
  <si>
    <t>Real Estate (Commercial Only)</t>
  </si>
  <si>
    <t xml:space="preserve">Record Drawing Review (includes 2 reviews) [3]                            </t>
  </si>
  <si>
    <t>[5] If submitted concurrent with Site Plan or Preliminary Subdivision, the fee includes first 4 reviews.</t>
  </si>
  <si>
    <t>[4] If submitted concurrent with Construction Drawing, the fee includes first 4 reviews.</t>
  </si>
  <si>
    <t>Stormwater As-builts (includes 2 reviews)</t>
  </si>
  <si>
    <t>Stormwater As Builts (3rd Review and each thereafter)</t>
  </si>
  <si>
    <t>[6] See Section 2.5.24 Right-of-Way Encroachment Agreement Approval.</t>
  </si>
  <si>
    <t>[7] Fee not required for single family attached. See Site Plan Fees.</t>
  </si>
  <si>
    <t>Type 2                                                                          (includes first 3 reviews) [7]</t>
  </si>
  <si>
    <t xml:space="preserve">Type 1 and Type 2: Minor Modification                                                    (includes first 3 reviews) [7]                                                              </t>
  </si>
  <si>
    <t>Type 1 and Type 2                                                                  (includes first 3 paper reviews and 1 mylar review)</t>
  </si>
  <si>
    <t>per mailed notice</t>
  </si>
  <si>
    <t>notices</t>
  </si>
  <si>
    <t>per space</t>
  </si>
  <si>
    <t>Single-family Attached, Detached, Duplex, and Manufactured Home Dwellings</t>
  </si>
  <si>
    <t>[8] Public Notice Mailing fee also required.</t>
  </si>
  <si>
    <t>Map Amendment [8]</t>
  </si>
  <si>
    <t>Text Amendment [8]</t>
  </si>
  <si>
    <t>General [8]</t>
  </si>
  <si>
    <t>Conditional [8]</t>
  </si>
  <si>
    <t>Planned Development [8]</t>
  </si>
  <si>
    <t>Special Use Permit [8]</t>
  </si>
  <si>
    <t>General Variance [8]</t>
  </si>
  <si>
    <t>Riparian Buffer Variance [8]</t>
  </si>
  <si>
    <t>Stormwater Variance [8]</t>
  </si>
  <si>
    <t>Alternative Equivalent of Compliance Application [8]</t>
  </si>
  <si>
    <t>UDO Administrative Appeal [8]</t>
  </si>
  <si>
    <t xml:space="preserve">Structures in the Right-of-Way [6][8] </t>
  </si>
  <si>
    <t xml:space="preserve">Construction Plan Approval                                                                                                                 (includes 3 reviews) [5]                  </t>
  </si>
  <si>
    <t>Re-Inspection of Apartments, Commercial, Office, Institutional, and Industrial Lots                                                                                                                                                      (includes one inspection and one re-Inspection)</t>
  </si>
  <si>
    <t>Minor Single-Family Attached and Multifamily                                                                                                                           (includes first 3 reviews)</t>
  </si>
  <si>
    <t>Minor Modification                                                                                                                                                                                                    (includes first 3 reviews)</t>
  </si>
  <si>
    <t>Re-Submittal Stormwater Plan Review                                                                                                                                                    (4th review and each thereafter)</t>
  </si>
  <si>
    <t xml:space="preserve">Stormwater Plan Review                                                                                                                                              (includes 3 reviews) [5]                                           </t>
  </si>
  <si>
    <t>Type 1                                                                                                                                 (includes first 3 reviews) [7]</t>
  </si>
  <si>
    <t>per light pole [2]</t>
  </si>
  <si>
    <t>+ $25/dwelling unit</t>
  </si>
  <si>
    <t>Subdivision: Final Plat Approvals</t>
  </si>
  <si>
    <t>[9] The per unit charge is only required for mixed-use developments with a residential component.</t>
  </si>
  <si>
    <t>Determination of Subdivision Exclusion                                  (includes first 3 paper reviews and 1 mylar review)</t>
  </si>
  <si>
    <t>Right-of-way or Easement Dedication                                        (includes first 3 paper reviews and 1 mylar review)</t>
  </si>
  <si>
    <t>[3] Morrisville only, see town of Cary for fees related to utility as-builts.</t>
  </si>
  <si>
    <t>Attached Single-Family (townhome) Dwelling Units                                                                   (includes one inspection and one re-inspection)</t>
  </si>
  <si>
    <t>facilities</t>
  </si>
  <si>
    <r>
      <t>3</t>
    </r>
    <r>
      <rPr>
        <vertAlign val="superscript"/>
        <sz val="9"/>
        <color indexed="8"/>
        <rFont val="Tw Cen MT"/>
        <family val="2"/>
      </rPr>
      <t>rd</t>
    </r>
    <r>
      <rPr>
        <sz val="9"/>
        <color indexed="8"/>
        <rFont val="Tw Cen MT"/>
        <family val="2"/>
      </rPr>
      <t xml:space="preserve"> review and each review thereafter</t>
    </r>
  </si>
  <si>
    <t>Ground, Wall Mounted, Projection, Awning-Mounted and Marque</t>
  </si>
  <si>
    <t>per square foot</t>
  </si>
  <si>
    <t>Subdivision: Preliminary Approvals</t>
  </si>
  <si>
    <t xml:space="preserve">per request </t>
  </si>
  <si>
    <t>Bulletin Drawing (includes 2 reviews)</t>
  </si>
  <si>
    <t>requests</t>
  </si>
  <si>
    <t>Public Notices</t>
  </si>
  <si>
    <t>Public Notice Signs</t>
  </si>
  <si>
    <t>Mailed Notice</t>
  </si>
  <si>
    <t>per posted sign</t>
  </si>
  <si>
    <t>Special Event Permit - Tier 1 Late Fee</t>
  </si>
  <si>
    <t>Special Event Permit - Tier 2 Late Fee</t>
  </si>
  <si>
    <t>Master Parking Program Payment-in-Lieu</t>
  </si>
  <si>
    <t>per dwelling unit</t>
  </si>
  <si>
    <r>
      <t xml:space="preserve">signs </t>
    </r>
    <r>
      <rPr>
        <sz val="9"/>
        <color theme="1"/>
        <rFont val="Calibri"/>
        <family val="2"/>
      </rPr>
      <t>≤</t>
    </r>
    <r>
      <rPr>
        <sz val="9"/>
        <color theme="1"/>
        <rFont val="Tw Cen MT"/>
        <family val="2"/>
      </rPr>
      <t xml:space="preserve"> 30 sf</t>
    </r>
  </si>
  <si>
    <t>per sf for signs &gt; 30 sf</t>
  </si>
  <si>
    <t>Minor Modification (Amendment)</t>
  </si>
  <si>
    <t>$15/lot</t>
  </si>
  <si>
    <t>$25/unit [9]</t>
  </si>
  <si>
    <t>per facility (first 5)</t>
  </si>
  <si>
    <t>[11] Refer to S.L. 2017-159 for additional detail regarding Small Wireless Facilities.</t>
  </si>
  <si>
    <t>Sign Permits</t>
  </si>
  <si>
    <t>+ $25/lot</t>
  </si>
  <si>
    <t>Waivers</t>
  </si>
  <si>
    <t>Cross Access Waiver</t>
  </si>
  <si>
    <t>per cross access point</t>
  </si>
  <si>
    <t>points</t>
  </si>
  <si>
    <t>Loading Space Waiver</t>
  </si>
  <si>
    <t>per application</t>
  </si>
  <si>
    <t>request</t>
  </si>
  <si>
    <t>application</t>
  </si>
  <si>
    <t>Security Fence Plan</t>
  </si>
  <si>
    <t>per requested waiver</t>
  </si>
  <si>
    <t>per requested alternative</t>
  </si>
  <si>
    <t>1/35 of an Acre (Pre-Development Cost ) Times the Number of Dwelling Units</t>
  </si>
  <si>
    <t>per street</t>
  </si>
  <si>
    <t>per wall</t>
  </si>
  <si>
    <t>per SCM</t>
  </si>
  <si>
    <t>SCMs</t>
  </si>
  <si>
    <t>Determination of Subdivision Exclusion                                  (each additional review)</t>
  </si>
  <si>
    <t>Right-of-way or Easement Dedication                                        (each additional review)</t>
  </si>
  <si>
    <t>Waivers to UDO requirements by Planning Director (not otherwise identified in this fee)</t>
  </si>
  <si>
    <t>$200 +</t>
  </si>
  <si>
    <t>per requested adjustment</t>
  </si>
  <si>
    <t>adjustments</t>
  </si>
  <si>
    <t>standards</t>
  </si>
  <si>
    <t>driveways</t>
  </si>
  <si>
    <t xml:space="preserve"> alternatives</t>
  </si>
  <si>
    <t>Sign Permits (continued)</t>
  </si>
  <si>
    <t xml:space="preserve">Telecommunications Facility: New Facility </t>
  </si>
  <si>
    <t>Telecommunication Facility: Small Cell Antenna/DAS [10][11]</t>
  </si>
  <si>
    <t>consultant review per application</t>
  </si>
  <si>
    <t>Version: 2020.1</t>
  </si>
  <si>
    <t>per facility (each additional)</t>
  </si>
  <si>
    <t xml:space="preserve">[10] Includes technical consulting fee for each application. </t>
  </si>
  <si>
    <t xml:space="preserve">Minor Single Family Attached and Multifamily                                 (includes first 3 reviews) [4]                                                                 </t>
  </si>
  <si>
    <t>Vesting Determination</t>
  </si>
  <si>
    <t>Vesting Determinations</t>
  </si>
  <si>
    <t>Conceptual Master Plan Approval / Major Modificaion                                            (includes first 3 reviews)</t>
  </si>
  <si>
    <t>Minor Non-Residential and Mixed Use                                                                                                  (includes first 3 reviews)</t>
  </si>
  <si>
    <t xml:space="preserve">Major Single Family Attached and Multifamily / Major Modifications                                                         (includes first 3 reviews) [4]                                                                 </t>
  </si>
  <si>
    <t>Site Plan</t>
  </si>
  <si>
    <t>Encroachment Agreement</t>
  </si>
  <si>
    <t>Irrigation</t>
  </si>
  <si>
    <t>Storwmater</t>
  </si>
  <si>
    <t>Utility</t>
  </si>
  <si>
    <t>Temporary use</t>
  </si>
  <si>
    <t>Temporary Use</t>
  </si>
  <si>
    <t>Master Sign plan</t>
  </si>
  <si>
    <t>Master Sign Plan</t>
  </si>
  <si>
    <t>Minor Modification to Maser Sign Plan</t>
  </si>
  <si>
    <t>Application and Inspections Fee Schedule (July 1, 2024 to June 30,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</si>
</sst>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9"/>
      <color indexed="8"/>
      <name val="Tw Cen MT"/>
      <family val="2"/>
    </font>
    <font>
      <vertAlign val="superscript"/>
      <sz val="9"/>
      <color indexed="8"/>
      <name val="Tw Cen MT"/>
      <family val="2"/>
    </font>
    <font>
      <sz val="9"/>
      <name val="Tw Cen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w Cen MT"/>
      <family val="2"/>
    </font>
    <font>
      <sz val="9"/>
      <color theme="1"/>
      <name val="Tw Cen MT"/>
      <family val="2"/>
    </font>
    <font>
      <sz val="8"/>
      <color theme="1"/>
      <name val="Tw Cen MT"/>
      <family val="2"/>
    </font>
    <font>
      <b/>
      <sz val="9"/>
      <color theme="1"/>
      <name val="Tw Cen MT"/>
      <family val="2"/>
    </font>
    <font>
      <b/>
      <sz val="10"/>
      <color theme="1"/>
      <name val="Tw Cen MT"/>
      <family val="2"/>
    </font>
    <font>
      <b/>
      <sz val="14"/>
      <color theme="0"/>
      <name val="Tw Cen MT"/>
      <family val="2"/>
    </font>
    <font>
      <b/>
      <sz val="8"/>
      <color theme="1"/>
      <name val="Tw Cen MT"/>
      <family val="2"/>
    </font>
    <font>
      <sz val="9"/>
      <color theme="1"/>
      <name val="Calibri"/>
      <family val="2"/>
    </font>
    <font>
      <b/>
      <sz val="9"/>
      <name val="Tw Cen MT"/>
      <family val="2"/>
    </font>
    <font>
      <sz val="11"/>
      <name val="Tw Cen MT"/>
      <family val="2"/>
    </font>
    <font>
      <sz val="11"/>
      <name val="Calibri"/>
      <family val="2"/>
      <scheme val="minor"/>
    </font>
    <font>
      <sz val="8"/>
      <name val="Tw Cen MT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2">
    <xf numFmtId="0" fontId="0" fillId="0" borderId="0" xfId="0"/>
    <xf numFmtId="0" fontId="8" fillId="0" borderId="0" xfId="0" applyFont="1"/>
    <xf numFmtId="0" fontId="8" fillId="2" borderId="0" xfId="0" applyFont="1" applyFill="1"/>
    <xf numFmtId="0" fontId="9" fillId="2" borderId="0" xfId="0" applyFont="1" applyFill="1" applyBorder="1" applyAlignment="1">
      <alignment vertical="center" wrapText="1"/>
    </xf>
    <xf numFmtId="6" fontId="9" fillId="0" borderId="1" xfId="0" applyNumberFormat="1" applyFont="1" applyBorder="1" applyAlignment="1" applyProtection="1">
      <alignment horizontal="left" vertical="center" wrapText="1"/>
    </xf>
    <xf numFmtId="4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wrapText="1"/>
    </xf>
    <xf numFmtId="44" fontId="9" fillId="0" borderId="3" xfId="1" applyFont="1" applyBorder="1" applyAlignment="1" applyProtection="1">
      <alignment horizont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 vertical="center"/>
    </xf>
    <xf numFmtId="6" fontId="9" fillId="0" borderId="1" xfId="0" applyNumberFormat="1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horizontal="center" vertical="center" wrapText="1"/>
    </xf>
    <xf numFmtId="44" fontId="9" fillId="2" borderId="6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9" fillId="0" borderId="1" xfId="0" quotePrefix="1" applyFont="1" applyBorder="1" applyAlignment="1" applyProtection="1">
      <alignment horizontal="left" vertical="center" wrapText="1"/>
    </xf>
    <xf numFmtId="8" fontId="9" fillId="0" borderId="7" xfId="0" applyNumberFormat="1" applyFont="1" applyBorder="1" applyAlignment="1" applyProtection="1">
      <alignment vertical="center" wrapText="1"/>
    </xf>
    <xf numFmtId="44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left" vertical="center" wrapText="1"/>
    </xf>
    <xf numFmtId="6" fontId="9" fillId="0" borderId="8" xfId="0" applyNumberFormat="1" applyFont="1" applyBorder="1" applyAlignment="1" applyProtection="1">
      <alignment horizontal="right" vertical="center" wrapText="1"/>
    </xf>
    <xf numFmtId="6" fontId="9" fillId="0" borderId="8" xfId="0" applyNumberFormat="1" applyFont="1" applyFill="1" applyBorder="1" applyAlignment="1" applyProtection="1">
      <alignment horizontal="right" vertical="center" wrapText="1"/>
    </xf>
    <xf numFmtId="6" fontId="9" fillId="0" borderId="8" xfId="0" applyNumberFormat="1" applyFont="1" applyBorder="1" applyAlignment="1" applyProtection="1">
      <alignment vertical="center" wrapText="1"/>
    </xf>
    <xf numFmtId="8" fontId="9" fillId="0" borderId="8" xfId="0" applyNumberFormat="1" applyFont="1" applyBorder="1" applyAlignment="1" applyProtection="1">
      <alignment vertical="center" wrapText="1"/>
    </xf>
    <xf numFmtId="6" fontId="9" fillId="2" borderId="8" xfId="0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4" fontId="9" fillId="0" borderId="3" xfId="1" applyFont="1" applyFill="1" applyBorder="1" applyAlignment="1" applyProtection="1">
      <alignment horizontal="center" vertical="center" wrapText="1"/>
    </xf>
    <xf numFmtId="44" fontId="9" fillId="0" borderId="3" xfId="1" applyFont="1" applyBorder="1" applyAlignment="1" applyProtection="1">
      <alignment horizontal="center" vertical="center" wrapText="1"/>
    </xf>
    <xf numFmtId="44" fontId="9" fillId="0" borderId="9" xfId="1" applyFont="1" applyBorder="1" applyAlignment="1" applyProtection="1">
      <alignment horizontal="center" vertical="center" wrapText="1"/>
    </xf>
    <xf numFmtId="6" fontId="9" fillId="0" borderId="4" xfId="0" applyNumberFormat="1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/>
    </xf>
    <xf numFmtId="44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0" fillId="0" borderId="0" xfId="0" applyFont="1"/>
    <xf numFmtId="0" fontId="10" fillId="2" borderId="0" xfId="0" applyFont="1" applyFill="1"/>
    <xf numFmtId="164" fontId="9" fillId="2" borderId="1" xfId="0" applyNumberFormat="1" applyFont="1" applyFill="1" applyBorder="1" applyAlignment="1" applyProtection="1">
      <alignment vertical="center" wrapText="1"/>
    </xf>
    <xf numFmtId="44" fontId="10" fillId="2" borderId="6" xfId="1" applyFont="1" applyFill="1" applyBorder="1" applyAlignment="1" applyProtection="1">
      <alignment horizontal="center" vertical="center" wrapText="1"/>
    </xf>
    <xf numFmtId="44" fontId="9" fillId="2" borderId="3" xfId="1" applyFont="1" applyFill="1" applyBorder="1" applyAlignment="1" applyProtection="1">
      <alignment horizontal="center" vertical="center" wrapText="1"/>
    </xf>
    <xf numFmtId="0" fontId="9" fillId="0" borderId="10" xfId="0" quotePrefix="1" applyFont="1" applyFill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10" fillId="2" borderId="13" xfId="0" applyFont="1" applyFill="1" applyBorder="1" applyProtection="1"/>
    <xf numFmtId="0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NumberFormat="1" applyFont="1" applyFill="1" applyBorder="1" applyAlignment="1" applyProtection="1">
      <alignment horizont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44" fontId="9" fillId="0" borderId="3" xfId="1" applyFont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2" fillId="4" borderId="3" xfId="0" applyFont="1" applyFill="1" applyBorder="1" applyAlignment="1" applyProtection="1">
      <alignment horizontal="center" vertical="center" wrapText="1"/>
    </xf>
    <xf numFmtId="44" fontId="9" fillId="3" borderId="3" xfId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4" fontId="9" fillId="0" borderId="3" xfId="1" applyFont="1" applyBorder="1" applyAlignment="1" applyProtection="1">
      <alignment horizontal="center" vertical="center" wrapText="1"/>
    </xf>
    <xf numFmtId="6" fontId="3" fillId="0" borderId="8" xfId="0" applyNumberFormat="1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44" fontId="9" fillId="0" borderId="3" xfId="1" applyFont="1" applyBorder="1" applyAlignment="1" applyProtection="1">
      <alignment horizontal="center" vertical="center" wrapText="1"/>
    </xf>
    <xf numFmtId="0" fontId="17" fillId="2" borderId="0" xfId="0" applyFont="1" applyFill="1"/>
    <xf numFmtId="0" fontId="18" fillId="2" borderId="0" xfId="0" applyFont="1" applyFill="1"/>
    <xf numFmtId="0" fontId="17" fillId="0" borderId="0" xfId="0" applyFont="1"/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6" fontId="9" fillId="0" borderId="8" xfId="0" applyNumberFormat="1" applyFont="1" applyFill="1" applyBorder="1" applyAlignment="1" applyProtection="1">
      <alignment horizontal="right" vertical="center" wrapText="1"/>
    </xf>
    <xf numFmtId="44" fontId="9" fillId="0" borderId="3" xfId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44" fontId="9" fillId="0" borderId="9" xfId="1" applyFont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6" fontId="9" fillId="0" borderId="8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/>
    <xf numFmtId="0" fontId="9" fillId="0" borderId="5" xfId="0" quotePrefix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/>
    </xf>
    <xf numFmtId="6" fontId="9" fillId="0" borderId="7" xfId="0" applyNumberFormat="1" applyFont="1" applyFill="1" applyBorder="1" applyAlignment="1" applyProtection="1">
      <alignment horizontal="right" vertical="center" wrapText="1"/>
    </xf>
    <xf numFmtId="0" fontId="9" fillId="0" borderId="11" xfId="0" quotePrefix="1" applyFont="1" applyFill="1" applyBorder="1" applyAlignment="1" applyProtection="1">
      <alignment horizontal="left" vertical="center"/>
    </xf>
    <xf numFmtId="6" fontId="9" fillId="0" borderId="1" xfId="0" quotePrefix="1" applyNumberFormat="1" applyFont="1" applyFill="1" applyBorder="1" applyAlignment="1" applyProtection="1">
      <alignment horizontal="left" vertical="center" wrapText="1"/>
    </xf>
    <xf numFmtId="44" fontId="9" fillId="0" borderId="3" xfId="1" applyFont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44" fontId="9" fillId="0" borderId="6" xfId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10" fillId="2" borderId="18" xfId="0" applyFont="1" applyFill="1" applyBorder="1" applyProtection="1"/>
    <xf numFmtId="44" fontId="9" fillId="0" borderId="9" xfId="1" applyFont="1" applyBorder="1" applyAlignment="1" applyProtection="1">
      <alignment horizontal="center" vertical="center" wrapText="1"/>
    </xf>
    <xf numFmtId="44" fontId="9" fillId="2" borderId="21" xfId="1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44" fontId="9" fillId="0" borderId="21" xfId="1" applyFont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37" fontId="9" fillId="0" borderId="3" xfId="1" applyNumberFormat="1" applyFont="1" applyBorder="1" applyAlignment="1" applyProtection="1">
      <alignment horizontal="center" vertical="center" wrapText="1"/>
    </xf>
    <xf numFmtId="6" fontId="9" fillId="0" borderId="8" xfId="0" applyNumberFormat="1" applyFont="1" applyFill="1" applyBorder="1" applyAlignment="1" applyProtection="1">
      <alignment horizontal="right" vertical="center" wrapText="1"/>
    </xf>
    <xf numFmtId="44" fontId="9" fillId="0" borderId="3" xfId="1" applyFont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44" fontId="9" fillId="0" borderId="3" xfId="1" applyFont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4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44" fontId="3" fillId="0" borderId="3" xfId="1" applyFont="1" applyBorder="1" applyAlignment="1" applyProtection="1">
      <alignment horizontal="center" vertical="center" wrapText="1"/>
    </xf>
    <xf numFmtId="165" fontId="9" fillId="0" borderId="8" xfId="0" applyNumberFormat="1" applyFont="1" applyFill="1" applyBorder="1" applyAlignment="1" applyProtection="1">
      <alignment vertical="center" wrapText="1"/>
    </xf>
    <xf numFmtId="0" fontId="9" fillId="2" borderId="19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6" fontId="9" fillId="0" borderId="8" xfId="0" applyNumberFormat="1" applyFont="1" applyFill="1" applyBorder="1" applyAlignment="1" applyProtection="1">
      <alignment horizontal="center" vertical="center" wrapText="1"/>
    </xf>
    <xf numFmtId="6" fontId="9" fillId="0" borderId="1" xfId="0" applyNumberFormat="1" applyFont="1" applyFill="1" applyBorder="1" applyAlignment="1" applyProtection="1">
      <alignment horizontal="center" vertical="center" wrapText="1"/>
    </xf>
    <xf numFmtId="6" fontId="9" fillId="0" borderId="8" xfId="0" applyNumberFormat="1" applyFont="1" applyBorder="1" applyAlignment="1" applyProtection="1">
      <alignment horizontal="center" vertical="center" wrapText="1"/>
    </xf>
    <xf numFmtId="6" fontId="9" fillId="0" borderId="1" xfId="0" applyNumberFormat="1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6" fontId="9" fillId="0" borderId="8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 applyProtection="1">
      <alignment horizontal="right" vertical="center" wrapText="1"/>
    </xf>
    <xf numFmtId="44" fontId="9" fillId="0" borderId="3" xfId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6" fontId="3" fillId="0" borderId="8" xfId="0" applyNumberFormat="1" applyFont="1" applyBorder="1" applyAlignment="1" applyProtection="1">
      <alignment horizontal="center" vertical="center" wrapText="1"/>
    </xf>
    <xf numFmtId="6" fontId="3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13" fillId="5" borderId="8" xfId="0" applyFont="1" applyFill="1" applyBorder="1" applyAlignment="1" applyProtection="1">
      <alignment horizontal="center" wrapText="1"/>
    </xf>
    <xf numFmtId="0" fontId="13" fillId="5" borderId="11" xfId="0" applyFont="1" applyFill="1" applyBorder="1" applyAlignment="1" applyProtection="1">
      <alignment horizontal="center" wrapText="1"/>
    </xf>
    <xf numFmtId="0" fontId="13" fillId="5" borderId="1" xfId="0" applyFont="1" applyFill="1" applyBorder="1" applyAlignment="1" applyProtection="1">
      <alignment horizont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6" fontId="9" fillId="0" borderId="3" xfId="0" applyNumberFormat="1" applyFont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6" fontId="9" fillId="0" borderId="11" xfId="0" applyNumberFormat="1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4" fontId="9" fillId="0" borderId="6" xfId="1" applyFont="1" applyBorder="1" applyAlignment="1" applyProtection="1">
      <alignment horizontal="center" vertical="center" wrapText="1"/>
    </xf>
    <xf numFmtId="44" fontId="9" fillId="0" borderId="9" xfId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19" fillId="2" borderId="18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13" xfId="0" applyFont="1" applyFill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right" vertical="center" wrapText="1"/>
    </xf>
    <xf numFmtId="0" fontId="10" fillId="2" borderId="18" xfId="0" applyFont="1" applyFill="1" applyBorder="1" applyAlignment="1" applyProtection="1">
      <alignment wrapText="1"/>
    </xf>
    <xf numFmtId="0" fontId="10" fillId="2" borderId="0" xfId="0" applyFont="1" applyFill="1" applyBorder="1" applyAlignment="1" applyProtection="1">
      <alignment wrapText="1"/>
    </xf>
    <xf numFmtId="0" fontId="10" fillId="2" borderId="13" xfId="0" applyFont="1" applyFill="1" applyBorder="1" applyAlignment="1" applyProtection="1">
      <alignment wrapText="1"/>
    </xf>
    <xf numFmtId="6" fontId="9" fillId="0" borderId="8" xfId="0" applyNumberFormat="1" applyFont="1" applyBorder="1" applyAlignment="1" applyProtection="1">
      <alignment horizontal="center" vertical="center"/>
    </xf>
    <xf numFmtId="6" fontId="9" fillId="0" borderId="1" xfId="0" applyNumberFormat="1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D2D4FE1-5D99-4A74-A8E6-84EA12186B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417"/>
  <sheetViews>
    <sheetView tabSelected="1" view="pageBreakPreview" topLeftCell="A43" zoomScale="120" zoomScaleNormal="120" zoomScaleSheetLayoutView="120" zoomScalePageLayoutView="60" workbookViewId="0">
      <selection activeCell="M57" sqref="M57"/>
    </sheetView>
  </sheetViews>
  <sheetFormatPr defaultRowHeight="14.25" x14ac:dyDescent="0.2"/>
  <cols>
    <col min="1" max="1" width="4" style="10" customWidth="1"/>
    <col min="2" max="2" width="9.140625" style="10" customWidth="1"/>
    <col min="3" max="4" width="9.140625" style="10"/>
    <col min="5" max="5" width="13.7109375" style="10" customWidth="1"/>
    <col min="6" max="6" width="8.28515625" style="10" customWidth="1"/>
    <col min="7" max="7" width="15" style="11" customWidth="1"/>
    <col min="8" max="8" width="10.28515625" style="10" customWidth="1"/>
    <col min="9" max="9" width="11" style="10" customWidth="1"/>
    <col min="10" max="10" width="13.140625" style="10" customWidth="1"/>
    <col min="11" max="23" width="9.140625" style="2"/>
    <col min="24" max="16384" width="9.140625" style="1"/>
  </cols>
  <sheetData>
    <row r="1" spans="1:78" ht="18.75" customHeight="1" x14ac:dyDescent="0.3">
      <c r="A1" s="152" t="s">
        <v>273</v>
      </c>
      <c r="B1" s="153"/>
      <c r="C1" s="153"/>
      <c r="D1" s="153"/>
      <c r="E1" s="153"/>
      <c r="F1" s="153"/>
      <c r="G1" s="153"/>
      <c r="H1" s="153"/>
      <c r="I1" s="153"/>
      <c r="J1" s="154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x14ac:dyDescent="0.2">
      <c r="A2" s="61" t="s">
        <v>94</v>
      </c>
      <c r="B2" s="155" t="s">
        <v>0</v>
      </c>
      <c r="C2" s="155"/>
      <c r="D2" s="155"/>
      <c r="E2" s="155"/>
      <c r="F2" s="155" t="s">
        <v>1</v>
      </c>
      <c r="G2" s="155"/>
      <c r="H2" s="61" t="s">
        <v>92</v>
      </c>
      <c r="I2" s="61" t="s">
        <v>91</v>
      </c>
      <c r="J2" s="61" t="s">
        <v>2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">
      <c r="A3" s="125" t="s">
        <v>3</v>
      </c>
      <c r="B3" s="125"/>
      <c r="C3" s="125"/>
      <c r="D3" s="125"/>
      <c r="E3" s="125"/>
      <c r="F3" s="125"/>
      <c r="G3" s="125"/>
      <c r="H3" s="125"/>
      <c r="I3" s="125"/>
      <c r="J3" s="125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ht="24" x14ac:dyDescent="0.2">
      <c r="A4" s="55"/>
      <c r="B4" s="120" t="s">
        <v>4</v>
      </c>
      <c r="C4" s="120"/>
      <c r="D4" s="120"/>
      <c r="E4" s="120"/>
      <c r="F4" s="23">
        <v>250</v>
      </c>
      <c r="G4" s="4" t="s">
        <v>245</v>
      </c>
      <c r="H4" s="52"/>
      <c r="I4" s="29" t="s">
        <v>246</v>
      </c>
      <c r="J4" s="34">
        <f>IF(A4="x",(250*H4),0)</f>
        <v>0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 x14ac:dyDescent="0.2">
      <c r="A5" s="125" t="s">
        <v>5</v>
      </c>
      <c r="B5" s="125"/>
      <c r="C5" s="125"/>
      <c r="D5" s="125"/>
      <c r="E5" s="125"/>
      <c r="F5" s="125"/>
      <c r="G5" s="125"/>
      <c r="H5" s="125"/>
      <c r="I5" s="125"/>
      <c r="J5" s="125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x14ac:dyDescent="0.2">
      <c r="A6" s="55"/>
      <c r="B6" s="120" t="s">
        <v>6</v>
      </c>
      <c r="C6" s="120"/>
      <c r="D6" s="120"/>
      <c r="E6" s="120"/>
      <c r="F6" s="156">
        <v>610</v>
      </c>
      <c r="G6" s="156"/>
      <c r="H6" s="5"/>
      <c r="I6" s="6"/>
      <c r="J6" s="34">
        <f>IF(A6="x",F6,0)</f>
        <v>0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 x14ac:dyDescent="0.2">
      <c r="A7" s="55"/>
      <c r="B7" s="120" t="s">
        <v>183</v>
      </c>
      <c r="C7" s="120"/>
      <c r="D7" s="120"/>
      <c r="E7" s="120"/>
      <c r="F7" s="156">
        <v>610</v>
      </c>
      <c r="G7" s="156"/>
      <c r="H7" s="5"/>
      <c r="I7" s="6"/>
      <c r="J7" s="34">
        <f>IF(A7="x",F7,0)</f>
        <v>0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78" x14ac:dyDescent="0.2">
      <c r="A8" s="125" t="s">
        <v>97</v>
      </c>
      <c r="B8" s="125"/>
      <c r="C8" s="125"/>
      <c r="D8" s="125"/>
      <c r="E8" s="125"/>
      <c r="F8" s="125"/>
      <c r="G8" s="125"/>
      <c r="H8" s="125"/>
      <c r="I8" s="125"/>
      <c r="J8" s="125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78" x14ac:dyDescent="0.2">
      <c r="A9" s="55"/>
      <c r="B9" s="120" t="s">
        <v>7</v>
      </c>
      <c r="C9" s="120"/>
      <c r="D9" s="120"/>
      <c r="E9" s="120"/>
      <c r="F9" s="156">
        <v>155</v>
      </c>
      <c r="G9" s="156"/>
      <c r="H9" s="5"/>
      <c r="I9" s="6"/>
      <c r="J9" s="34">
        <f>IF(A9="x",F9,0)</f>
        <v>0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</row>
    <row r="10" spans="1:78" x14ac:dyDescent="0.2">
      <c r="A10" s="125" t="s">
        <v>8</v>
      </c>
      <c r="B10" s="125"/>
      <c r="C10" s="125"/>
      <c r="D10" s="125"/>
      <c r="E10" s="125"/>
      <c r="F10" s="125"/>
      <c r="G10" s="125"/>
      <c r="H10" s="125"/>
      <c r="I10" s="125"/>
      <c r="J10" s="125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1:78" x14ac:dyDescent="0.2">
      <c r="A11" s="55"/>
      <c r="B11" s="164" t="s">
        <v>182</v>
      </c>
      <c r="C11" s="164"/>
      <c r="D11" s="164"/>
      <c r="E11" s="164"/>
      <c r="F11" s="21">
        <v>750</v>
      </c>
      <c r="G11" s="20" t="s">
        <v>96</v>
      </c>
      <c r="H11" s="52"/>
      <c r="I11" s="7" t="s">
        <v>99</v>
      </c>
      <c r="J11" s="8">
        <f>IF(A11="x",F11+(30*H11),0)</f>
        <v>0</v>
      </c>
      <c r="K11" s="3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 x14ac:dyDescent="0.2">
      <c r="A12" s="161" t="s">
        <v>9</v>
      </c>
      <c r="B12" s="162"/>
      <c r="C12" s="162"/>
      <c r="D12" s="162"/>
      <c r="E12" s="162"/>
      <c r="F12" s="162"/>
      <c r="G12" s="162"/>
      <c r="H12" s="162"/>
      <c r="I12" s="162"/>
      <c r="J12" s="163"/>
      <c r="K12" s="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1:78" ht="24" x14ac:dyDescent="0.2">
      <c r="A13" s="55"/>
      <c r="B13" s="117" t="s">
        <v>10</v>
      </c>
      <c r="C13" s="118"/>
      <c r="D13" s="118"/>
      <c r="E13" s="119"/>
      <c r="F13" s="21">
        <v>250</v>
      </c>
      <c r="G13" s="4" t="s">
        <v>95</v>
      </c>
      <c r="H13" s="52"/>
      <c r="I13" s="29" t="s">
        <v>247</v>
      </c>
      <c r="J13" s="34">
        <f>IF(A13="x",(250*H13),0)</f>
        <v>0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x14ac:dyDescent="0.2">
      <c r="A14" s="161" t="s">
        <v>11</v>
      </c>
      <c r="B14" s="162"/>
      <c r="C14" s="162"/>
      <c r="D14" s="162"/>
      <c r="E14" s="162"/>
      <c r="F14" s="162"/>
      <c r="G14" s="162"/>
      <c r="H14" s="162"/>
      <c r="I14" s="162"/>
      <c r="J14" s="163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x14ac:dyDescent="0.2">
      <c r="A15" s="55"/>
      <c r="B15" s="117" t="s">
        <v>12</v>
      </c>
      <c r="C15" s="118"/>
      <c r="D15" s="118"/>
      <c r="E15" s="119"/>
      <c r="F15" s="123">
        <v>360</v>
      </c>
      <c r="G15" s="124"/>
      <c r="H15" s="5"/>
      <c r="I15" s="6"/>
      <c r="J15" s="34">
        <f>IF(A15="x",F15,0)</f>
        <v>0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x14ac:dyDescent="0.2">
      <c r="A16" s="161" t="s">
        <v>13</v>
      </c>
      <c r="B16" s="162"/>
      <c r="C16" s="162"/>
      <c r="D16" s="162"/>
      <c r="E16" s="162"/>
      <c r="F16" s="162"/>
      <c r="G16" s="162"/>
      <c r="H16" s="162"/>
      <c r="I16" s="162"/>
      <c r="J16" s="163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x14ac:dyDescent="0.2">
      <c r="A17" s="55"/>
      <c r="B17" s="120" t="s">
        <v>173</v>
      </c>
      <c r="C17" s="120"/>
      <c r="D17" s="120"/>
      <c r="E17" s="120"/>
      <c r="F17" s="121">
        <v>1000</v>
      </c>
      <c r="G17" s="122"/>
      <c r="H17" s="5"/>
      <c r="I17" s="6"/>
      <c r="J17" s="34">
        <f>IF(A17="x",F17,0)</f>
        <v>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x14ac:dyDescent="0.2">
      <c r="A18" s="55"/>
      <c r="B18" s="120" t="s">
        <v>174</v>
      </c>
      <c r="C18" s="120"/>
      <c r="D18" s="120"/>
      <c r="E18" s="120"/>
      <c r="F18" s="121">
        <v>1000</v>
      </c>
      <c r="G18" s="122"/>
      <c r="H18" s="5"/>
      <c r="I18" s="6"/>
      <c r="J18" s="34">
        <f>IF(A18="x",F18,0)</f>
        <v>0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x14ac:dyDescent="0.2">
      <c r="A19" s="55"/>
      <c r="B19" s="120" t="s">
        <v>14</v>
      </c>
      <c r="C19" s="120"/>
      <c r="D19" s="120"/>
      <c r="E19" s="120"/>
      <c r="F19" s="165" t="s">
        <v>15</v>
      </c>
      <c r="G19" s="165"/>
      <c r="H19" s="5"/>
      <c r="I19" s="6"/>
      <c r="J19" s="62">
        <v>0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2">
      <c r="A20" s="161" t="s">
        <v>16</v>
      </c>
      <c r="B20" s="162"/>
      <c r="C20" s="162"/>
      <c r="D20" s="162"/>
      <c r="E20" s="162"/>
      <c r="F20" s="162"/>
      <c r="G20" s="162"/>
      <c r="H20" s="162"/>
      <c r="I20" s="162"/>
      <c r="J20" s="163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ht="24.95" customHeight="1" x14ac:dyDescent="0.2">
      <c r="A21" s="55"/>
      <c r="B21" s="126" t="s">
        <v>260</v>
      </c>
      <c r="C21" s="127"/>
      <c r="D21" s="127"/>
      <c r="E21" s="128"/>
      <c r="F21" s="36">
        <v>750</v>
      </c>
      <c r="G21" s="83" t="s">
        <v>98</v>
      </c>
      <c r="H21" s="59"/>
      <c r="I21" s="13" t="s">
        <v>99</v>
      </c>
      <c r="J21" s="14">
        <f>IF(A21="x",F21+(30*H21),0)</f>
        <v>0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">
      <c r="A22" s="55"/>
      <c r="B22" s="120" t="s">
        <v>17</v>
      </c>
      <c r="C22" s="120"/>
      <c r="D22" s="120"/>
      <c r="E22" s="120"/>
      <c r="F22" s="121">
        <v>600</v>
      </c>
      <c r="G22" s="122"/>
      <c r="H22" s="5"/>
      <c r="I22" s="5"/>
      <c r="J22" s="34">
        <f>IF(A22="x",F22,0)</f>
        <v>0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x14ac:dyDescent="0.2">
      <c r="A23" s="55"/>
      <c r="B23" s="120" t="s">
        <v>18</v>
      </c>
      <c r="C23" s="120"/>
      <c r="D23" s="120"/>
      <c r="E23" s="120"/>
      <c r="F23" s="121">
        <v>250</v>
      </c>
      <c r="G23" s="122"/>
      <c r="H23" s="5"/>
      <c r="I23" s="6"/>
      <c r="J23" s="34">
        <f>IF(A23="x",F23,0)</f>
        <v>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x14ac:dyDescent="0.2">
      <c r="A24" s="161" t="s">
        <v>19</v>
      </c>
      <c r="B24" s="162"/>
      <c r="C24" s="162"/>
      <c r="D24" s="162"/>
      <c r="E24" s="162"/>
      <c r="F24" s="162"/>
      <c r="G24" s="162"/>
      <c r="H24" s="162"/>
      <c r="I24" s="162"/>
      <c r="J24" s="163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16" customFormat="1" ht="24" customHeight="1" x14ac:dyDescent="0.2">
      <c r="A25" s="55"/>
      <c r="B25" s="117" t="s">
        <v>185</v>
      </c>
      <c r="C25" s="118"/>
      <c r="D25" s="118"/>
      <c r="E25" s="119"/>
      <c r="F25" s="21">
        <v>750</v>
      </c>
      <c r="G25" s="17" t="s">
        <v>98</v>
      </c>
      <c r="H25" s="54"/>
      <c r="I25" s="29" t="s">
        <v>99</v>
      </c>
      <c r="J25" s="14">
        <f>IF(A25="x",F25+(30*H25),0)</f>
        <v>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 x14ac:dyDescent="0.2">
      <c r="A26" s="55"/>
      <c r="B26" s="117" t="s">
        <v>100</v>
      </c>
      <c r="C26" s="118"/>
      <c r="D26" s="118"/>
      <c r="E26" s="119"/>
      <c r="F26" s="121">
        <v>600</v>
      </c>
      <c r="G26" s="122"/>
      <c r="H26" s="5"/>
      <c r="I26" s="6"/>
      <c r="J26" s="34">
        <f>IF(A26="x",F26,0)</f>
        <v>0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x14ac:dyDescent="0.2">
      <c r="A27" s="55"/>
      <c r="B27" s="117" t="s">
        <v>20</v>
      </c>
      <c r="C27" s="118"/>
      <c r="D27" s="118"/>
      <c r="E27" s="119"/>
      <c r="F27" s="123">
        <v>560</v>
      </c>
      <c r="G27" s="124"/>
      <c r="H27" s="5"/>
      <c r="I27" s="6"/>
      <c r="J27" s="34">
        <f>IF(A27="x",F27,0)</f>
        <v>0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x14ac:dyDescent="0.2">
      <c r="A28" s="55"/>
      <c r="B28" s="117" t="s">
        <v>206</v>
      </c>
      <c r="C28" s="118"/>
      <c r="D28" s="118"/>
      <c r="E28" s="119"/>
      <c r="F28" s="23">
        <v>150</v>
      </c>
      <c r="G28" s="12" t="s">
        <v>205</v>
      </c>
      <c r="H28" s="52"/>
      <c r="I28" s="29" t="s">
        <v>207</v>
      </c>
      <c r="J28" s="34">
        <f>IF(A28="x",(150*H28),0)</f>
        <v>0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x14ac:dyDescent="0.2">
      <c r="A29" s="161" t="s">
        <v>22</v>
      </c>
      <c r="B29" s="162"/>
      <c r="C29" s="162"/>
      <c r="D29" s="162"/>
      <c r="E29" s="162"/>
      <c r="F29" s="162"/>
      <c r="G29" s="162"/>
      <c r="H29" s="162"/>
      <c r="I29" s="162"/>
      <c r="J29" s="163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x14ac:dyDescent="0.2">
      <c r="A30" s="55"/>
      <c r="B30" s="117" t="s">
        <v>22</v>
      </c>
      <c r="C30" s="118"/>
      <c r="D30" s="118"/>
      <c r="E30" s="119"/>
      <c r="F30" s="123">
        <v>1015</v>
      </c>
      <c r="G30" s="124"/>
      <c r="H30" s="5"/>
      <c r="I30" s="6"/>
      <c r="J30" s="34">
        <f t="shared" ref="J30:J41" si="0">IF(A30="x",F30,0)</f>
        <v>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x14ac:dyDescent="0.2">
      <c r="A31" s="161" t="s">
        <v>23</v>
      </c>
      <c r="B31" s="162"/>
      <c r="C31" s="162"/>
      <c r="D31" s="162"/>
      <c r="E31" s="162"/>
      <c r="F31" s="162"/>
      <c r="G31" s="162"/>
      <c r="H31" s="162"/>
      <c r="I31" s="162"/>
      <c r="J31" s="163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x14ac:dyDescent="0.2">
      <c r="A32" s="55"/>
      <c r="B32" s="117" t="s">
        <v>23</v>
      </c>
      <c r="C32" s="118"/>
      <c r="D32" s="118"/>
      <c r="E32" s="119"/>
      <c r="F32" s="123">
        <v>560</v>
      </c>
      <c r="G32" s="124"/>
      <c r="H32" s="5"/>
      <c r="I32" s="6"/>
      <c r="J32" s="34">
        <f t="shared" si="0"/>
        <v>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x14ac:dyDescent="0.2">
      <c r="A33" s="161" t="s">
        <v>264</v>
      </c>
      <c r="B33" s="162"/>
      <c r="C33" s="162"/>
      <c r="D33" s="162"/>
      <c r="E33" s="162"/>
      <c r="F33" s="162"/>
      <c r="G33" s="162"/>
      <c r="H33" s="162"/>
      <c r="I33" s="162"/>
      <c r="J33" s="16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x14ac:dyDescent="0.2">
      <c r="A34" s="108"/>
      <c r="B34" s="120" t="s">
        <v>265</v>
      </c>
      <c r="C34" s="120"/>
      <c r="D34" s="120"/>
      <c r="E34" s="120"/>
      <c r="F34" s="123">
        <v>50</v>
      </c>
      <c r="G34" s="124"/>
      <c r="H34" s="5"/>
      <c r="I34" s="6"/>
      <c r="J34" s="107">
        <f>IF(A34="x",F34,0)</f>
        <v>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x14ac:dyDescent="0.2">
      <c r="A35" s="108"/>
      <c r="B35" s="120" t="s">
        <v>266</v>
      </c>
      <c r="C35" s="120"/>
      <c r="D35" s="120"/>
      <c r="E35" s="120"/>
      <c r="F35" s="123">
        <v>50</v>
      </c>
      <c r="G35" s="124"/>
      <c r="H35" s="5"/>
      <c r="I35" s="6"/>
      <c r="J35" s="107">
        <f>IF(A35="x",F35,0)</f>
        <v>0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x14ac:dyDescent="0.2">
      <c r="A36" s="108"/>
      <c r="B36" s="120" t="s">
        <v>267</v>
      </c>
      <c r="C36" s="120"/>
      <c r="D36" s="120"/>
      <c r="E36" s="120"/>
      <c r="F36" s="123">
        <v>50</v>
      </c>
      <c r="G36" s="124"/>
      <c r="H36" s="5"/>
      <c r="I36" s="6"/>
      <c r="J36" s="107">
        <f>IF(A36="x",F36,0)</f>
        <v>0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x14ac:dyDescent="0.2">
      <c r="A37" s="161" t="s">
        <v>24</v>
      </c>
      <c r="B37" s="162"/>
      <c r="C37" s="162"/>
      <c r="D37" s="162"/>
      <c r="E37" s="162"/>
      <c r="F37" s="162"/>
      <c r="G37" s="162"/>
      <c r="H37" s="162"/>
      <c r="I37" s="162"/>
      <c r="J37" s="16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x14ac:dyDescent="0.2">
      <c r="A38" s="55"/>
      <c r="B38" s="120" t="s">
        <v>25</v>
      </c>
      <c r="C38" s="120"/>
      <c r="D38" s="120"/>
      <c r="E38" s="120"/>
      <c r="F38" s="123">
        <v>150</v>
      </c>
      <c r="G38" s="124"/>
      <c r="H38" s="5"/>
      <c r="I38" s="6"/>
      <c r="J38" s="34">
        <f t="shared" si="0"/>
        <v>0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x14ac:dyDescent="0.2">
      <c r="A39" s="55"/>
      <c r="B39" s="120" t="s">
        <v>26</v>
      </c>
      <c r="C39" s="120"/>
      <c r="D39" s="120"/>
      <c r="E39" s="120"/>
      <c r="F39" s="123">
        <v>1000</v>
      </c>
      <c r="G39" s="124"/>
      <c r="H39" s="5"/>
      <c r="I39" s="6"/>
      <c r="J39" s="34">
        <f t="shared" si="0"/>
        <v>0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x14ac:dyDescent="0.2">
      <c r="A40" s="161" t="s">
        <v>27</v>
      </c>
      <c r="B40" s="162"/>
      <c r="C40" s="162"/>
      <c r="D40" s="162"/>
      <c r="E40" s="162"/>
      <c r="F40" s="162"/>
      <c r="G40" s="162"/>
      <c r="H40" s="162"/>
      <c r="I40" s="162"/>
      <c r="J40" s="163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2">
      <c r="A41" s="55"/>
      <c r="B41" s="117" t="s">
        <v>27</v>
      </c>
      <c r="C41" s="118"/>
      <c r="D41" s="118"/>
      <c r="E41" s="119"/>
      <c r="F41" s="121">
        <v>50</v>
      </c>
      <c r="G41" s="122"/>
      <c r="H41" s="5"/>
      <c r="I41" s="6"/>
      <c r="J41" s="34">
        <f t="shared" si="0"/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x14ac:dyDescent="0.2">
      <c r="A42" s="161" t="s">
        <v>28</v>
      </c>
      <c r="B42" s="162"/>
      <c r="C42" s="162"/>
      <c r="D42" s="162"/>
      <c r="E42" s="162"/>
      <c r="F42" s="162"/>
      <c r="G42" s="162"/>
      <c r="H42" s="162"/>
      <c r="I42" s="162"/>
      <c r="J42" s="163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2">
      <c r="A43" s="55"/>
      <c r="B43" s="117" t="s">
        <v>28</v>
      </c>
      <c r="C43" s="118"/>
      <c r="D43" s="118"/>
      <c r="E43" s="119"/>
      <c r="F43" s="160">
        <v>230</v>
      </c>
      <c r="G43" s="160"/>
      <c r="H43" s="5"/>
      <c r="I43" s="6"/>
      <c r="J43" s="34">
        <f>IF(A43="x",F43,0)</f>
        <v>0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x14ac:dyDescent="0.2">
      <c r="A44" s="161" t="s">
        <v>101</v>
      </c>
      <c r="B44" s="162"/>
      <c r="C44" s="162"/>
      <c r="D44" s="162"/>
      <c r="E44" s="162"/>
      <c r="F44" s="162"/>
      <c r="G44" s="162"/>
      <c r="H44" s="162"/>
      <c r="I44" s="162"/>
      <c r="J44" s="16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x14ac:dyDescent="0.2">
      <c r="A45" s="55"/>
      <c r="B45" s="117" t="s">
        <v>101</v>
      </c>
      <c r="C45" s="118"/>
      <c r="D45" s="118"/>
      <c r="E45" s="119"/>
      <c r="F45" s="123">
        <v>50</v>
      </c>
      <c r="G45" s="124"/>
      <c r="H45" s="5"/>
      <c r="I45" s="6"/>
      <c r="J45" s="34">
        <f>IF(A45="x",F45,0)</f>
        <v>0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x14ac:dyDescent="0.2">
      <c r="A46" s="161" t="s">
        <v>29</v>
      </c>
      <c r="B46" s="162"/>
      <c r="C46" s="162"/>
      <c r="D46" s="162"/>
      <c r="E46" s="162"/>
      <c r="F46" s="162"/>
      <c r="G46" s="162"/>
      <c r="H46" s="162"/>
      <c r="I46" s="162"/>
      <c r="J46" s="163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ht="37.5" customHeight="1" x14ac:dyDescent="0.2">
      <c r="A47" s="55"/>
      <c r="B47" s="135" t="s">
        <v>147</v>
      </c>
      <c r="C47" s="136"/>
      <c r="D47" s="136"/>
      <c r="E47" s="137"/>
      <c r="F47" s="23">
        <v>6</v>
      </c>
      <c r="G47" s="30" t="s">
        <v>102</v>
      </c>
      <c r="H47" s="54"/>
      <c r="I47" s="29" t="s">
        <v>103</v>
      </c>
      <c r="J47" s="14">
        <f t="shared" ref="J47:J64" si="1">IF(A47="x",F47*H47,0)</f>
        <v>0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ht="14.25" customHeight="1" x14ac:dyDescent="0.2">
      <c r="A48" s="55"/>
      <c r="B48" s="135" t="s">
        <v>38</v>
      </c>
      <c r="C48" s="166"/>
      <c r="D48" s="166"/>
      <c r="E48" s="167"/>
      <c r="F48" s="23">
        <v>75</v>
      </c>
      <c r="G48" s="56" t="s">
        <v>118</v>
      </c>
      <c r="H48" s="57"/>
      <c r="I48" s="29" t="s">
        <v>117</v>
      </c>
      <c r="J48" s="14">
        <f>IF(A48="x",F48*H48,0)</f>
        <v>0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ht="24.95" customHeight="1" x14ac:dyDescent="0.2">
      <c r="A49" s="55"/>
      <c r="B49" s="135" t="s">
        <v>30</v>
      </c>
      <c r="C49" s="136"/>
      <c r="D49" s="136"/>
      <c r="E49" s="137"/>
      <c r="F49" s="23">
        <v>100</v>
      </c>
      <c r="G49" s="56" t="s">
        <v>104</v>
      </c>
      <c r="H49" s="57"/>
      <c r="I49" s="29" t="s">
        <v>248</v>
      </c>
      <c r="J49" s="46">
        <f>IF(A49="x",F49*H49,0)</f>
        <v>0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ht="24" x14ac:dyDescent="0.2">
      <c r="A50" s="55"/>
      <c r="B50" s="117" t="s">
        <v>31</v>
      </c>
      <c r="C50" s="118"/>
      <c r="D50" s="118"/>
      <c r="E50" s="119"/>
      <c r="F50" s="23">
        <v>75</v>
      </c>
      <c r="G50" s="30" t="s">
        <v>104</v>
      </c>
      <c r="H50" s="57"/>
      <c r="I50" s="29" t="s">
        <v>248</v>
      </c>
      <c r="J50" s="14">
        <f t="shared" si="1"/>
        <v>0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ht="51.75" customHeight="1" x14ac:dyDescent="0.2">
      <c r="A51" s="55"/>
      <c r="B51" s="117" t="s">
        <v>105</v>
      </c>
      <c r="C51" s="118"/>
      <c r="D51" s="118"/>
      <c r="E51" s="119"/>
      <c r="F51" s="23">
        <v>2</v>
      </c>
      <c r="G51" s="30" t="s">
        <v>102</v>
      </c>
      <c r="H51" s="57"/>
      <c r="I51" s="29" t="s">
        <v>103</v>
      </c>
      <c r="J51" s="14">
        <f t="shared" si="1"/>
        <v>0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ht="24.95" customHeight="1" x14ac:dyDescent="0.2">
      <c r="A52" s="55"/>
      <c r="B52" s="117" t="s">
        <v>108</v>
      </c>
      <c r="C52" s="118"/>
      <c r="D52" s="118"/>
      <c r="E52" s="119"/>
      <c r="F52" s="23">
        <v>150</v>
      </c>
      <c r="G52" s="30" t="s">
        <v>107</v>
      </c>
      <c r="H52" s="57"/>
      <c r="I52" s="29" t="s">
        <v>106</v>
      </c>
      <c r="J52" s="14">
        <f t="shared" si="1"/>
        <v>0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ht="24.95" customHeight="1" x14ac:dyDescent="0.2">
      <c r="A53" s="55"/>
      <c r="B53" s="117" t="s">
        <v>109</v>
      </c>
      <c r="C53" s="118"/>
      <c r="D53" s="118"/>
      <c r="E53" s="119"/>
      <c r="F53" s="23">
        <v>150</v>
      </c>
      <c r="G53" s="30" t="s">
        <v>107</v>
      </c>
      <c r="H53" s="57"/>
      <c r="I53" s="29" t="s">
        <v>106</v>
      </c>
      <c r="J53" s="14">
        <f t="shared" si="1"/>
        <v>0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ht="24.95" customHeight="1" x14ac:dyDescent="0.2">
      <c r="A54" s="55"/>
      <c r="B54" s="117" t="s">
        <v>199</v>
      </c>
      <c r="C54" s="118"/>
      <c r="D54" s="118"/>
      <c r="E54" s="119"/>
      <c r="F54" s="23">
        <v>75</v>
      </c>
      <c r="G54" s="30" t="s">
        <v>107</v>
      </c>
      <c r="H54" s="57"/>
      <c r="I54" s="29" t="s">
        <v>106</v>
      </c>
      <c r="J54" s="14">
        <f t="shared" si="1"/>
        <v>0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ht="24.95" customHeight="1" x14ac:dyDescent="0.2">
      <c r="A55" s="55"/>
      <c r="B55" s="117" t="s">
        <v>110</v>
      </c>
      <c r="C55" s="118"/>
      <c r="D55" s="118"/>
      <c r="E55" s="119"/>
      <c r="F55" s="23">
        <v>75</v>
      </c>
      <c r="G55" s="30" t="s">
        <v>107</v>
      </c>
      <c r="H55" s="57"/>
      <c r="I55" s="29" t="s">
        <v>106</v>
      </c>
      <c r="J55" s="14">
        <f t="shared" si="1"/>
        <v>0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ht="24.95" customHeight="1" x14ac:dyDescent="0.2">
      <c r="A56" s="55"/>
      <c r="B56" s="126" t="s">
        <v>112</v>
      </c>
      <c r="C56" s="127"/>
      <c r="D56" s="127"/>
      <c r="E56" s="128"/>
      <c r="F56" s="23">
        <v>400</v>
      </c>
      <c r="G56" s="30" t="s">
        <v>111</v>
      </c>
      <c r="H56" s="57"/>
      <c r="I56" s="29" t="s">
        <v>113</v>
      </c>
      <c r="J56" s="14">
        <f t="shared" si="1"/>
        <v>0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ht="35.25" customHeight="1" x14ac:dyDescent="0.2">
      <c r="A57" s="55"/>
      <c r="B57" s="117" t="s">
        <v>186</v>
      </c>
      <c r="C57" s="118"/>
      <c r="D57" s="118"/>
      <c r="E57" s="119"/>
      <c r="F57" s="23">
        <v>400</v>
      </c>
      <c r="G57" s="30" t="s">
        <v>111</v>
      </c>
      <c r="H57" s="57"/>
      <c r="I57" s="29" t="s">
        <v>113</v>
      </c>
      <c r="J57" s="14">
        <f t="shared" si="1"/>
        <v>0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x14ac:dyDescent="0.2">
      <c r="A58" s="55"/>
      <c r="B58" s="117" t="s">
        <v>32</v>
      </c>
      <c r="C58" s="118"/>
      <c r="D58" s="118"/>
      <c r="E58" s="119"/>
      <c r="F58" s="24">
        <v>1.5</v>
      </c>
      <c r="G58" s="30" t="s">
        <v>102</v>
      </c>
      <c r="H58" s="57"/>
      <c r="I58" s="29" t="s">
        <v>103</v>
      </c>
      <c r="J58" s="14">
        <f t="shared" si="1"/>
        <v>0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ht="24.95" customHeight="1" x14ac:dyDescent="0.2">
      <c r="A59" s="55"/>
      <c r="B59" s="117" t="s">
        <v>33</v>
      </c>
      <c r="C59" s="118"/>
      <c r="D59" s="118"/>
      <c r="E59" s="119"/>
      <c r="F59" s="24">
        <v>2.5</v>
      </c>
      <c r="G59" s="30" t="s">
        <v>102</v>
      </c>
      <c r="H59" s="57"/>
      <c r="I59" s="29" t="s">
        <v>103</v>
      </c>
      <c r="J59" s="14">
        <f t="shared" si="1"/>
        <v>0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ht="24.95" customHeight="1" x14ac:dyDescent="0.2">
      <c r="A60" s="55"/>
      <c r="B60" s="117" t="s">
        <v>34</v>
      </c>
      <c r="C60" s="118"/>
      <c r="D60" s="118"/>
      <c r="E60" s="119"/>
      <c r="F60" s="24">
        <v>1.5</v>
      </c>
      <c r="G60" s="30" t="s">
        <v>102</v>
      </c>
      <c r="H60" s="57"/>
      <c r="I60" s="29" t="s">
        <v>103</v>
      </c>
      <c r="J60" s="14">
        <f t="shared" si="1"/>
        <v>0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ht="24.95" customHeight="1" x14ac:dyDescent="0.2">
      <c r="A61" s="55"/>
      <c r="B61" s="117" t="s">
        <v>35</v>
      </c>
      <c r="C61" s="118"/>
      <c r="D61" s="118"/>
      <c r="E61" s="119"/>
      <c r="F61" s="24">
        <v>1.5</v>
      </c>
      <c r="G61" s="30" t="s">
        <v>102</v>
      </c>
      <c r="H61" s="57"/>
      <c r="I61" s="29" t="s">
        <v>103</v>
      </c>
      <c r="J61" s="14">
        <f t="shared" si="1"/>
        <v>0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x14ac:dyDescent="0.2">
      <c r="A62" s="55"/>
      <c r="B62" s="117" t="s">
        <v>114</v>
      </c>
      <c r="C62" s="118"/>
      <c r="D62" s="118"/>
      <c r="E62" s="119"/>
      <c r="F62" s="24">
        <v>1.5</v>
      </c>
      <c r="G62" s="30" t="s">
        <v>102</v>
      </c>
      <c r="H62" s="57"/>
      <c r="I62" s="29" t="s">
        <v>103</v>
      </c>
      <c r="J62" s="14">
        <f t="shared" si="1"/>
        <v>0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ht="24.95" customHeight="1" x14ac:dyDescent="0.2">
      <c r="A63" s="55"/>
      <c r="B63" s="117" t="s">
        <v>115</v>
      </c>
      <c r="C63" s="118"/>
      <c r="D63" s="118"/>
      <c r="E63" s="119"/>
      <c r="F63" s="23">
        <v>250</v>
      </c>
      <c r="G63" s="30" t="s">
        <v>116</v>
      </c>
      <c r="H63" s="57"/>
      <c r="I63" s="29" t="s">
        <v>200</v>
      </c>
      <c r="J63" s="14">
        <f t="shared" si="1"/>
        <v>0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x14ac:dyDescent="0.2">
      <c r="A64" s="55"/>
      <c r="B64" s="117" t="s">
        <v>36</v>
      </c>
      <c r="C64" s="118"/>
      <c r="D64" s="118"/>
      <c r="E64" s="119"/>
      <c r="F64" s="23">
        <v>100</v>
      </c>
      <c r="G64" s="30" t="s">
        <v>118</v>
      </c>
      <c r="H64" s="57"/>
      <c r="I64" s="29" t="s">
        <v>117</v>
      </c>
      <c r="J64" s="14">
        <f t="shared" si="1"/>
        <v>0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x14ac:dyDescent="0.2">
      <c r="A65" s="55"/>
      <c r="B65" s="126" t="s">
        <v>37</v>
      </c>
      <c r="C65" s="127"/>
      <c r="D65" s="127"/>
      <c r="E65" s="128"/>
      <c r="F65" s="23">
        <v>50</v>
      </c>
      <c r="G65" s="30" t="s">
        <v>237</v>
      </c>
      <c r="H65" s="57"/>
      <c r="I65" s="29" t="s">
        <v>119</v>
      </c>
      <c r="J65" s="169">
        <f>IF(A65="x",(F65*H65)+(F66*H66),0)</f>
        <v>0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x14ac:dyDescent="0.2">
      <c r="A66" s="55"/>
      <c r="B66" s="129"/>
      <c r="C66" s="130"/>
      <c r="D66" s="130"/>
      <c r="E66" s="131"/>
      <c r="F66" s="18">
        <v>0.5</v>
      </c>
      <c r="G66" s="30" t="s">
        <v>102</v>
      </c>
      <c r="H66" s="57"/>
      <c r="I66" s="29" t="s">
        <v>103</v>
      </c>
      <c r="J66" s="170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x14ac:dyDescent="0.2">
      <c r="A67" s="161" t="s">
        <v>39</v>
      </c>
      <c r="B67" s="162"/>
      <c r="C67" s="162"/>
      <c r="D67" s="162"/>
      <c r="E67" s="162"/>
      <c r="F67" s="162"/>
      <c r="G67" s="162"/>
      <c r="H67" s="162"/>
      <c r="I67" s="162"/>
      <c r="J67" s="163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x14ac:dyDescent="0.2">
      <c r="A68" s="55"/>
      <c r="B68" s="120" t="s">
        <v>40</v>
      </c>
      <c r="C68" s="120"/>
      <c r="D68" s="120"/>
      <c r="E68" s="120"/>
      <c r="F68" s="123">
        <v>205</v>
      </c>
      <c r="G68" s="124"/>
      <c r="H68" s="5"/>
      <c r="I68" s="6"/>
      <c r="J68" s="34">
        <f>IF(A68="x",F68,0)</f>
        <v>0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x14ac:dyDescent="0.2">
      <c r="A69" s="55"/>
      <c r="B69" s="120" t="s">
        <v>41</v>
      </c>
      <c r="C69" s="120"/>
      <c r="D69" s="120"/>
      <c r="E69" s="120"/>
      <c r="F69" s="123">
        <v>250</v>
      </c>
      <c r="G69" s="124"/>
      <c r="H69" s="5"/>
      <c r="I69" s="6"/>
      <c r="J69" s="34">
        <f>IF(A69="x",F69,0)</f>
        <v>0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x14ac:dyDescent="0.2">
      <c r="A70" s="161" t="s">
        <v>42</v>
      </c>
      <c r="B70" s="162"/>
      <c r="C70" s="162"/>
      <c r="D70" s="162"/>
      <c r="E70" s="162"/>
      <c r="F70" s="162"/>
      <c r="G70" s="162"/>
      <c r="H70" s="162"/>
      <c r="I70" s="162"/>
      <c r="J70" s="16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ht="24" x14ac:dyDescent="0.2">
      <c r="A71" s="55"/>
      <c r="B71" s="120" t="s">
        <v>43</v>
      </c>
      <c r="C71" s="120"/>
      <c r="D71" s="120"/>
      <c r="E71" s="120"/>
      <c r="F71" s="76">
        <v>250</v>
      </c>
      <c r="G71" s="78" t="s">
        <v>235</v>
      </c>
      <c r="H71" s="52"/>
      <c r="I71" s="29" t="s">
        <v>249</v>
      </c>
      <c r="J71" s="14">
        <f>IF(A71="x",F71*H71,0)</f>
        <v>0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x14ac:dyDescent="0.2">
      <c r="A72" s="55"/>
      <c r="B72" s="120" t="s">
        <v>120</v>
      </c>
      <c r="C72" s="120"/>
      <c r="D72" s="120"/>
      <c r="E72" s="120"/>
      <c r="F72" s="21">
        <v>305</v>
      </c>
      <c r="G72" s="30" t="s">
        <v>121</v>
      </c>
      <c r="H72" s="57"/>
      <c r="I72" s="29" t="s">
        <v>122</v>
      </c>
      <c r="J72" s="14">
        <f>IF(A72="x",F72*H72,0)</f>
        <v>0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x14ac:dyDescent="0.2">
      <c r="A73" s="55"/>
      <c r="B73" s="120" t="s">
        <v>44</v>
      </c>
      <c r="C73" s="120"/>
      <c r="D73" s="120"/>
      <c r="E73" s="120"/>
      <c r="F73" s="168" t="s">
        <v>45</v>
      </c>
      <c r="G73" s="168"/>
      <c r="H73" s="5"/>
      <c r="I73" s="6"/>
      <c r="J73" s="19">
        <v>0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x14ac:dyDescent="0.2">
      <c r="A74" s="157" t="s">
        <v>270</v>
      </c>
      <c r="B74" s="158"/>
      <c r="C74" s="158"/>
      <c r="D74" s="158"/>
      <c r="E74" s="158"/>
      <c r="F74" s="158"/>
      <c r="G74" s="158"/>
      <c r="H74" s="158"/>
      <c r="I74" s="158"/>
      <c r="J74" s="159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x14ac:dyDescent="0.2">
      <c r="A75" s="109"/>
      <c r="B75" s="150" t="s">
        <v>271</v>
      </c>
      <c r="C75" s="150"/>
      <c r="D75" s="150"/>
      <c r="E75" s="150"/>
      <c r="F75" s="141">
        <v>200</v>
      </c>
      <c r="G75" s="142"/>
      <c r="H75" s="110"/>
      <c r="I75" s="111"/>
      <c r="J75" s="112">
        <f>IF(A75="x",F75,0)</f>
        <v>0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x14ac:dyDescent="0.2">
      <c r="A76" s="109"/>
      <c r="B76" s="150" t="s">
        <v>272</v>
      </c>
      <c r="C76" s="150"/>
      <c r="D76" s="150"/>
      <c r="E76" s="150"/>
      <c r="F76" s="141">
        <v>50</v>
      </c>
      <c r="G76" s="142"/>
      <c r="H76" s="110"/>
      <c r="I76" s="111"/>
      <c r="J76" s="112">
        <f>IF(A76="x",F76,0)</f>
        <v>0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ht="14.25" customHeight="1" x14ac:dyDescent="0.2">
      <c r="A77" s="161" t="s">
        <v>123</v>
      </c>
      <c r="B77" s="162"/>
      <c r="C77" s="162"/>
      <c r="D77" s="162"/>
      <c r="E77" s="162"/>
      <c r="F77" s="162"/>
      <c r="G77" s="162"/>
      <c r="H77" s="162"/>
      <c r="I77" s="162"/>
      <c r="J77" s="16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x14ac:dyDescent="0.2">
      <c r="A78" s="55"/>
      <c r="B78" s="117" t="s">
        <v>175</v>
      </c>
      <c r="C78" s="118"/>
      <c r="D78" s="118"/>
      <c r="E78" s="119"/>
      <c r="F78" s="76">
        <v>750</v>
      </c>
      <c r="G78" s="20" t="s">
        <v>96</v>
      </c>
      <c r="H78" s="57"/>
      <c r="I78" s="29" t="s">
        <v>99</v>
      </c>
      <c r="J78" s="8">
        <f>IF(A78="x",F78+(30*H78),0)</f>
        <v>0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x14ac:dyDescent="0.2">
      <c r="A79" s="55"/>
      <c r="B79" s="117" t="s">
        <v>176</v>
      </c>
      <c r="C79" s="118"/>
      <c r="D79" s="118"/>
      <c r="E79" s="119"/>
      <c r="F79" s="104">
        <v>1000</v>
      </c>
      <c r="G79" s="20" t="s">
        <v>96</v>
      </c>
      <c r="H79" s="57"/>
      <c r="I79" s="29" t="s">
        <v>99</v>
      </c>
      <c r="J79" s="8">
        <f>IF(A79="x",F79+(30*H79),0)</f>
        <v>0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</row>
    <row r="80" spans="1:78" x14ac:dyDescent="0.2">
      <c r="A80" s="55"/>
      <c r="B80" s="120" t="s">
        <v>177</v>
      </c>
      <c r="C80" s="120"/>
      <c r="D80" s="120"/>
      <c r="E80" s="120"/>
      <c r="F80" s="76">
        <v>2000</v>
      </c>
      <c r="G80" s="20" t="s">
        <v>96</v>
      </c>
      <c r="H80" s="57"/>
      <c r="I80" s="29" t="s">
        <v>99</v>
      </c>
      <c r="J80" s="8">
        <f>IF(A80="x",F80+(30*H80),0)</f>
        <v>0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</row>
    <row r="81" spans="1:91" x14ac:dyDescent="0.2">
      <c r="A81" s="55"/>
      <c r="B81" s="120" t="s">
        <v>46</v>
      </c>
      <c r="C81" s="120"/>
      <c r="D81" s="120"/>
      <c r="E81" s="120"/>
      <c r="F81" s="121">
        <v>800</v>
      </c>
      <c r="G81" s="122"/>
      <c r="H81" s="5"/>
      <c r="I81" s="5"/>
      <c r="J81" s="34">
        <f>IF(A81="x",F81,0)</f>
        <v>0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</row>
    <row r="82" spans="1:91" x14ac:dyDescent="0.2">
      <c r="A82" s="125" t="s">
        <v>47</v>
      </c>
      <c r="B82" s="125"/>
      <c r="C82" s="125"/>
      <c r="D82" s="125"/>
      <c r="E82" s="125"/>
      <c r="F82" s="125"/>
      <c r="G82" s="125"/>
      <c r="H82" s="125"/>
      <c r="I82" s="125"/>
      <c r="J82" s="125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</row>
    <row r="83" spans="1:91" x14ac:dyDescent="0.2">
      <c r="A83" s="55"/>
      <c r="B83" s="120" t="s">
        <v>48</v>
      </c>
      <c r="C83" s="120"/>
      <c r="D83" s="120"/>
      <c r="E83" s="120"/>
      <c r="F83" s="121">
        <v>250</v>
      </c>
      <c r="G83" s="122"/>
      <c r="H83" s="5"/>
      <c r="I83" s="6"/>
      <c r="J83" s="34">
        <f>IF(A83="x",F83,0)</f>
        <v>0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</row>
    <row r="84" spans="1:91" x14ac:dyDescent="0.2">
      <c r="A84" s="55"/>
      <c r="B84" s="120" t="s">
        <v>214</v>
      </c>
      <c r="C84" s="120"/>
      <c r="D84" s="120"/>
      <c r="E84" s="120"/>
      <c r="F84" s="21">
        <v>2030</v>
      </c>
      <c r="G84" s="30" t="s">
        <v>170</v>
      </c>
      <c r="H84" s="57"/>
      <c r="I84" s="29" t="s">
        <v>124</v>
      </c>
      <c r="J84" s="46">
        <f>IF(A84="x",F84*H84,0)</f>
        <v>0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</row>
    <row r="85" spans="1:91" ht="15" x14ac:dyDescent="0.25">
      <c r="A85" s="125" t="s">
        <v>52</v>
      </c>
      <c r="B85" s="125"/>
      <c r="C85" s="125"/>
      <c r="D85" s="125"/>
      <c r="E85" s="125"/>
      <c r="F85" s="125"/>
      <c r="G85" s="125"/>
      <c r="H85" s="125"/>
      <c r="I85" s="125"/>
      <c r="J85" s="12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</row>
    <row r="86" spans="1:91" ht="36.75" customHeight="1" x14ac:dyDescent="0.25">
      <c r="A86" s="55"/>
      <c r="B86" s="120" t="s">
        <v>171</v>
      </c>
      <c r="C86" s="120"/>
      <c r="D86" s="120"/>
      <c r="E86" s="120"/>
      <c r="F86" s="165" t="s">
        <v>236</v>
      </c>
      <c r="G86" s="165"/>
      <c r="H86" s="5"/>
      <c r="I86" s="6"/>
      <c r="J86" s="19">
        <v>0</v>
      </c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</row>
    <row r="87" spans="1:91" ht="15" x14ac:dyDescent="0.25">
      <c r="A87" s="55"/>
      <c r="B87" s="120" t="s">
        <v>53</v>
      </c>
      <c r="C87" s="120"/>
      <c r="D87" s="120"/>
      <c r="E87" s="120"/>
      <c r="F87" s="113">
        <v>2709.8</v>
      </c>
      <c r="G87" s="44" t="s">
        <v>215</v>
      </c>
      <c r="H87" s="57"/>
      <c r="I87" s="29" t="s">
        <v>126</v>
      </c>
      <c r="J87" s="14">
        <f>IF(A87="x",F87*H87,0)</f>
        <v>0</v>
      </c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</row>
    <row r="88" spans="1:91" ht="15" x14ac:dyDescent="0.25">
      <c r="A88" s="55"/>
      <c r="B88" s="120" t="s">
        <v>54</v>
      </c>
      <c r="C88" s="120"/>
      <c r="D88" s="120"/>
      <c r="E88" s="120"/>
      <c r="F88" s="165" t="s">
        <v>55</v>
      </c>
      <c r="G88" s="165"/>
      <c r="H88" s="5"/>
      <c r="I88" s="6"/>
      <c r="J88" s="19">
        <v>0</v>
      </c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</row>
    <row r="89" spans="1:91" ht="15" x14ac:dyDescent="0.25">
      <c r="A89" s="125" t="s">
        <v>208</v>
      </c>
      <c r="B89" s="125"/>
      <c r="C89" s="125"/>
      <c r="D89" s="125"/>
      <c r="E89" s="125"/>
      <c r="F89" s="125"/>
      <c r="G89" s="125"/>
      <c r="H89" s="125"/>
      <c r="I89" s="125"/>
      <c r="J89" s="12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</row>
    <row r="90" spans="1:91" ht="15" x14ac:dyDescent="0.25">
      <c r="A90" s="55"/>
      <c r="B90" s="117" t="s">
        <v>210</v>
      </c>
      <c r="C90" s="118"/>
      <c r="D90" s="118"/>
      <c r="E90" s="119"/>
      <c r="F90" s="81">
        <v>1</v>
      </c>
      <c r="G90" s="26" t="s">
        <v>168</v>
      </c>
      <c r="H90" s="57"/>
      <c r="I90" s="63" t="s">
        <v>169</v>
      </c>
      <c r="J90" s="14">
        <f>IF(A90="x",F90*H90,0)</f>
        <v>0</v>
      </c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</row>
    <row r="91" spans="1:91" ht="15" x14ac:dyDescent="0.25">
      <c r="A91" s="55"/>
      <c r="B91" s="135" t="s">
        <v>209</v>
      </c>
      <c r="C91" s="136"/>
      <c r="D91" s="136"/>
      <c r="E91" s="137"/>
      <c r="F91" s="66">
        <v>30</v>
      </c>
      <c r="G91" s="93" t="s">
        <v>211</v>
      </c>
      <c r="H91" s="67"/>
      <c r="I91" s="64" t="s">
        <v>149</v>
      </c>
      <c r="J91" s="46">
        <f>IF(A91="x",F91*H91,0)</f>
        <v>0</v>
      </c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</row>
    <row r="92" spans="1:91" ht="15" x14ac:dyDescent="0.25">
      <c r="A92" s="125" t="s">
        <v>51</v>
      </c>
      <c r="B92" s="125"/>
      <c r="C92" s="125"/>
      <c r="D92" s="125"/>
      <c r="E92" s="125"/>
      <c r="F92" s="125"/>
      <c r="G92" s="125"/>
      <c r="H92" s="125"/>
      <c r="I92" s="125"/>
      <c r="J92" s="12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</row>
    <row r="93" spans="1:91" ht="15" x14ac:dyDescent="0.25">
      <c r="A93" s="55"/>
      <c r="B93" s="120" t="s">
        <v>158</v>
      </c>
      <c r="C93" s="120"/>
      <c r="D93" s="120"/>
      <c r="E93" s="120"/>
      <c r="F93" s="121">
        <v>250</v>
      </c>
      <c r="G93" s="122"/>
      <c r="H93" s="5"/>
      <c r="I93" s="6"/>
      <c r="J93" s="34">
        <f>IF(A93="x",F93,0)</f>
        <v>0</v>
      </c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</row>
    <row r="94" spans="1:91" ht="24" customHeight="1" x14ac:dyDescent="0.25">
      <c r="A94" s="55"/>
      <c r="B94" s="120" t="s">
        <v>125</v>
      </c>
      <c r="C94" s="120"/>
      <c r="D94" s="120"/>
      <c r="E94" s="120"/>
      <c r="F94" s="121">
        <v>150</v>
      </c>
      <c r="G94" s="122"/>
      <c r="H94" s="5"/>
      <c r="I94" s="6"/>
      <c r="J94" s="34">
        <f>IF(A94="x",F94,0)</f>
        <v>0</v>
      </c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</row>
    <row r="95" spans="1:91" ht="15" x14ac:dyDescent="0.25">
      <c r="A95" s="125" t="s">
        <v>49</v>
      </c>
      <c r="B95" s="125"/>
      <c r="C95" s="125"/>
      <c r="D95" s="125"/>
      <c r="E95" s="125"/>
      <c r="F95" s="125"/>
      <c r="G95" s="125"/>
      <c r="H95" s="125"/>
      <c r="I95" s="125"/>
      <c r="J95" s="12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</row>
    <row r="96" spans="1:91" ht="15" x14ac:dyDescent="0.25">
      <c r="A96" s="55"/>
      <c r="B96" s="120" t="s">
        <v>50</v>
      </c>
      <c r="C96" s="120"/>
      <c r="D96" s="120"/>
      <c r="E96" s="120"/>
      <c r="F96" s="123">
        <v>255</v>
      </c>
      <c r="G96" s="124"/>
      <c r="H96" s="5"/>
      <c r="I96" s="6"/>
      <c r="J96" s="34">
        <f>IF(A96="x",F96,0)</f>
        <v>0</v>
      </c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</row>
    <row r="97" spans="1:91" ht="15" x14ac:dyDescent="0.25">
      <c r="A97" s="125" t="s">
        <v>21</v>
      </c>
      <c r="B97" s="125"/>
      <c r="C97" s="125"/>
      <c r="D97" s="125"/>
      <c r="E97" s="125"/>
      <c r="F97" s="125"/>
      <c r="G97" s="125"/>
      <c r="H97" s="125"/>
      <c r="I97" s="125"/>
      <c r="J97" s="12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</row>
    <row r="98" spans="1:91" ht="15" x14ac:dyDescent="0.25">
      <c r="A98" s="55"/>
      <c r="B98" s="120" t="s">
        <v>127</v>
      </c>
      <c r="C98" s="120"/>
      <c r="D98" s="120"/>
      <c r="E98" s="120"/>
      <c r="F98" s="25">
        <v>200</v>
      </c>
      <c r="G98" s="26" t="s">
        <v>238</v>
      </c>
      <c r="H98" s="57"/>
      <c r="I98" s="29" t="s">
        <v>131</v>
      </c>
      <c r="J98" s="14">
        <f t="shared" ref="J98:J103" si="2">IF(A98="x",F98*H98,0)</f>
        <v>0</v>
      </c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</row>
    <row r="99" spans="1:91" ht="15" x14ac:dyDescent="0.25">
      <c r="A99" s="55"/>
      <c r="B99" s="120" t="s">
        <v>128</v>
      </c>
      <c r="C99" s="120"/>
      <c r="D99" s="120"/>
      <c r="E99" s="120"/>
      <c r="F99" s="25">
        <v>100</v>
      </c>
      <c r="G99" s="26" t="s">
        <v>238</v>
      </c>
      <c r="H99" s="57"/>
      <c r="I99" s="29" t="s">
        <v>131</v>
      </c>
      <c r="J99" s="14">
        <f t="shared" si="2"/>
        <v>0</v>
      </c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</row>
    <row r="100" spans="1:91" ht="15" x14ac:dyDescent="0.25">
      <c r="A100" s="125" t="s">
        <v>132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</row>
    <row r="101" spans="1:91" ht="24.95" customHeight="1" x14ac:dyDescent="0.25">
      <c r="A101" s="55"/>
      <c r="B101" s="120" t="s">
        <v>142</v>
      </c>
      <c r="C101" s="120"/>
      <c r="D101" s="120"/>
      <c r="E101" s="120"/>
      <c r="F101" s="21">
        <v>250</v>
      </c>
      <c r="G101" s="30" t="s">
        <v>129</v>
      </c>
      <c r="H101" s="52"/>
      <c r="I101" s="29" t="s">
        <v>152</v>
      </c>
      <c r="J101" s="14">
        <f t="shared" si="2"/>
        <v>0</v>
      </c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</row>
    <row r="102" spans="1:91" ht="15" x14ac:dyDescent="0.25">
      <c r="A102" s="55"/>
      <c r="B102" s="120" t="s">
        <v>201</v>
      </c>
      <c r="C102" s="120"/>
      <c r="D102" s="120"/>
      <c r="E102" s="120"/>
      <c r="F102" s="123">
        <v>75</v>
      </c>
      <c r="G102" s="124"/>
      <c r="H102" s="5"/>
      <c r="I102" s="6"/>
      <c r="J102" s="34">
        <f>IF(A102="x",F102,0)</f>
        <v>0</v>
      </c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</row>
    <row r="103" spans="1:91" ht="15" x14ac:dyDescent="0.25">
      <c r="A103" s="55"/>
      <c r="B103" s="120" t="s">
        <v>56</v>
      </c>
      <c r="C103" s="120"/>
      <c r="D103" s="120"/>
      <c r="E103" s="120"/>
      <c r="F103" s="21">
        <v>250</v>
      </c>
      <c r="G103" s="30" t="s">
        <v>130</v>
      </c>
      <c r="H103" s="52"/>
      <c r="I103" s="29" t="s">
        <v>151</v>
      </c>
      <c r="J103" s="14">
        <f t="shared" si="2"/>
        <v>0</v>
      </c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</row>
    <row r="104" spans="1:91" ht="15" x14ac:dyDescent="0.25">
      <c r="A104" s="125" t="s">
        <v>57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</row>
    <row r="105" spans="1:91" ht="15" x14ac:dyDescent="0.25">
      <c r="A105" s="55"/>
      <c r="B105" s="120" t="s">
        <v>58</v>
      </c>
      <c r="C105" s="120"/>
      <c r="D105" s="120"/>
      <c r="E105" s="120"/>
      <c r="F105" s="141">
        <v>3000</v>
      </c>
      <c r="G105" s="142"/>
      <c r="H105" s="5"/>
      <c r="I105" s="6"/>
      <c r="J105" s="34">
        <f>IF(A105="x",F105,0)</f>
        <v>0</v>
      </c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</row>
    <row r="106" spans="1:91" ht="15" x14ac:dyDescent="0.25">
      <c r="A106" s="125" t="s">
        <v>59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</row>
    <row r="107" spans="1:91" ht="15" x14ac:dyDescent="0.25">
      <c r="A107" s="55"/>
      <c r="B107" s="120" t="s">
        <v>60</v>
      </c>
      <c r="C107" s="120"/>
      <c r="D107" s="120"/>
      <c r="E107" s="120"/>
      <c r="F107" s="123">
        <v>560</v>
      </c>
      <c r="G107" s="124"/>
      <c r="H107" s="5"/>
      <c r="I107" s="6"/>
      <c r="J107" s="34">
        <f>IF(A107="x",F107,0)</f>
        <v>0</v>
      </c>
      <c r="L107" s="1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</row>
    <row r="108" spans="1:91" ht="15" x14ac:dyDescent="0.25">
      <c r="A108" s="125" t="s">
        <v>233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</row>
    <row r="109" spans="1:91" ht="15" x14ac:dyDescent="0.25">
      <c r="A109" s="55"/>
      <c r="B109" s="117" t="s">
        <v>233</v>
      </c>
      <c r="C109" s="118"/>
      <c r="D109" s="118"/>
      <c r="E109" s="119"/>
      <c r="F109" s="121">
        <v>250</v>
      </c>
      <c r="G109" s="122"/>
      <c r="H109" s="5"/>
      <c r="I109" s="6"/>
      <c r="J109" s="77">
        <f>IF(A109="x",F109,0)</f>
        <v>0</v>
      </c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</row>
    <row r="110" spans="1:91" ht="15" x14ac:dyDescent="0.25">
      <c r="A110" s="125" t="s">
        <v>223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</row>
    <row r="111" spans="1:91" ht="18" customHeight="1" x14ac:dyDescent="0.25">
      <c r="A111" s="55"/>
      <c r="B111" s="126" t="s">
        <v>150</v>
      </c>
      <c r="C111" s="127"/>
      <c r="D111" s="177" t="s">
        <v>202</v>
      </c>
      <c r="E111" s="178"/>
      <c r="F111" s="36">
        <v>135</v>
      </c>
      <c r="G111" s="37" t="s">
        <v>216</v>
      </c>
      <c r="H111" s="52"/>
      <c r="I111" s="38" t="s">
        <v>149</v>
      </c>
      <c r="J111" s="14">
        <f>IF(A111="x",F111*H111,0)</f>
        <v>0</v>
      </c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</row>
    <row r="112" spans="1:91" ht="24" x14ac:dyDescent="0.25">
      <c r="A112" s="55"/>
      <c r="B112" s="175"/>
      <c r="C112" s="176"/>
      <c r="D112" s="179"/>
      <c r="E112" s="180"/>
      <c r="F112" s="36">
        <v>6</v>
      </c>
      <c r="G112" s="37" t="s">
        <v>217</v>
      </c>
      <c r="H112" s="57"/>
      <c r="I112" s="38" t="s">
        <v>148</v>
      </c>
      <c r="J112" s="14">
        <f>IF(A112="x",F112*H112,0)</f>
        <v>0</v>
      </c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</row>
    <row r="113" spans="1:91" ht="14.25" customHeight="1" x14ac:dyDescent="0.25">
      <c r="A113" s="55"/>
      <c r="B113" s="175"/>
      <c r="C113" s="176"/>
      <c r="D113" s="181" t="s">
        <v>61</v>
      </c>
      <c r="E113" s="182"/>
      <c r="F113" s="76">
        <v>6</v>
      </c>
      <c r="G113" s="78" t="s">
        <v>203</v>
      </c>
      <c r="H113" s="57"/>
      <c r="I113" s="32" t="s">
        <v>148</v>
      </c>
      <c r="J113" s="14">
        <f>IF(A113="x",F113*H113,0)</f>
        <v>0</v>
      </c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</row>
    <row r="114" spans="1:91" ht="14.25" customHeight="1" x14ac:dyDescent="0.25">
      <c r="A114" s="55"/>
      <c r="B114" s="129"/>
      <c r="C114" s="130"/>
      <c r="D114" s="181" t="s">
        <v>62</v>
      </c>
      <c r="E114" s="182"/>
      <c r="F114" s="121">
        <v>25</v>
      </c>
      <c r="G114" s="122"/>
      <c r="H114" s="52"/>
      <c r="I114" s="89" t="s">
        <v>149</v>
      </c>
      <c r="J114" s="96">
        <f>IF(A114="x",F114*H114,0)</f>
        <v>0</v>
      </c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</row>
    <row r="115" spans="1:91" ht="14.25" customHeight="1" x14ac:dyDescent="0.25">
      <c r="A115" s="125" t="s">
        <v>250</v>
      </c>
      <c r="B115" s="125"/>
      <c r="C115" s="125"/>
      <c r="D115" s="125"/>
      <c r="E115" s="125"/>
      <c r="F115" s="125"/>
      <c r="G115" s="125"/>
      <c r="H115" s="125"/>
      <c r="I115" s="125"/>
      <c r="J115" s="183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</row>
    <row r="116" spans="1:91" ht="15" x14ac:dyDescent="0.25">
      <c r="A116" s="55"/>
      <c r="B116" s="143" t="s">
        <v>143</v>
      </c>
      <c r="C116" s="143"/>
      <c r="D116" s="143" t="s">
        <v>63</v>
      </c>
      <c r="E116" s="143"/>
      <c r="F116" s="121">
        <v>25</v>
      </c>
      <c r="G116" s="122"/>
      <c r="H116" s="52"/>
      <c r="I116" s="32" t="s">
        <v>149</v>
      </c>
      <c r="J116" s="33">
        <f>F116*H116</f>
        <v>0</v>
      </c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</row>
    <row r="117" spans="1:91" ht="15" x14ac:dyDescent="0.25">
      <c r="A117" s="55"/>
      <c r="B117" s="143"/>
      <c r="C117" s="143"/>
      <c r="D117" s="143" t="s">
        <v>64</v>
      </c>
      <c r="E117" s="143"/>
      <c r="F117" s="173" t="s">
        <v>65</v>
      </c>
      <c r="G117" s="174"/>
      <c r="H117" s="5"/>
      <c r="I117" s="6"/>
      <c r="J117" s="40">
        <v>0</v>
      </c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</row>
    <row r="118" spans="1:91" ht="15" x14ac:dyDescent="0.25">
      <c r="A118" s="55"/>
      <c r="B118" s="143"/>
      <c r="C118" s="143"/>
      <c r="D118" s="143" t="s">
        <v>66</v>
      </c>
      <c r="E118" s="143"/>
      <c r="F118" s="76">
        <v>5</v>
      </c>
      <c r="G118" s="78" t="s">
        <v>203</v>
      </c>
      <c r="H118" s="57"/>
      <c r="I118" s="32" t="s">
        <v>148</v>
      </c>
      <c r="J118" s="14">
        <f>IF(A118="x",F118*H118,0)</f>
        <v>0</v>
      </c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</row>
    <row r="119" spans="1:91" ht="15" x14ac:dyDescent="0.25">
      <c r="A119" s="55"/>
      <c r="B119" s="143"/>
      <c r="C119" s="143"/>
      <c r="D119" s="143" t="s">
        <v>67</v>
      </c>
      <c r="E119" s="143"/>
      <c r="F119" s="76">
        <v>6</v>
      </c>
      <c r="G119" s="78" t="s">
        <v>203</v>
      </c>
      <c r="H119" s="57"/>
      <c r="I119" s="32" t="s">
        <v>148</v>
      </c>
      <c r="J119" s="14">
        <f>IF(A119="x",F119*H119,0)</f>
        <v>0</v>
      </c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</row>
    <row r="120" spans="1:91" ht="24.75" customHeight="1" x14ac:dyDescent="0.25">
      <c r="A120" s="55"/>
      <c r="B120" s="143"/>
      <c r="C120" s="143"/>
      <c r="D120" s="177" t="s">
        <v>153</v>
      </c>
      <c r="E120" s="178"/>
      <c r="F120" s="36">
        <v>135</v>
      </c>
      <c r="G120" s="37" t="s">
        <v>216</v>
      </c>
      <c r="H120" s="52"/>
      <c r="I120" s="38" t="s">
        <v>149</v>
      </c>
      <c r="J120" s="33">
        <f>F120*H120</f>
        <v>0</v>
      </c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</row>
    <row r="121" spans="1:91" ht="24.75" customHeight="1" x14ac:dyDescent="0.25">
      <c r="A121" s="55"/>
      <c r="B121" s="143"/>
      <c r="C121" s="143"/>
      <c r="D121" s="179"/>
      <c r="E121" s="180"/>
      <c r="F121" s="36">
        <v>6</v>
      </c>
      <c r="G121" s="37" t="s">
        <v>217</v>
      </c>
      <c r="H121" s="57"/>
      <c r="I121" s="38" t="s">
        <v>148</v>
      </c>
      <c r="J121" s="33">
        <f>F121*H121</f>
        <v>0</v>
      </c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</row>
    <row r="122" spans="1:91" ht="15" x14ac:dyDescent="0.25">
      <c r="A122" s="55"/>
      <c r="B122" s="144" t="s">
        <v>144</v>
      </c>
      <c r="C122" s="145"/>
      <c r="D122" s="143" t="s">
        <v>155</v>
      </c>
      <c r="E122" s="143"/>
      <c r="F122" s="76">
        <v>25</v>
      </c>
      <c r="G122" s="78" t="s">
        <v>156</v>
      </c>
      <c r="H122" s="52"/>
      <c r="I122" s="91" t="s">
        <v>149</v>
      </c>
      <c r="J122" s="46">
        <f>IF(A122="x",F122*H122,0)</f>
        <v>0</v>
      </c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</row>
    <row r="123" spans="1:91" ht="15" x14ac:dyDescent="0.25">
      <c r="A123" s="55"/>
      <c r="B123" s="146"/>
      <c r="C123" s="147"/>
      <c r="D123" s="143" t="s">
        <v>157</v>
      </c>
      <c r="E123" s="143"/>
      <c r="F123" s="76">
        <v>25</v>
      </c>
      <c r="G123" s="78" t="s">
        <v>156</v>
      </c>
      <c r="H123" s="52"/>
      <c r="I123" s="31" t="s">
        <v>149</v>
      </c>
      <c r="J123" s="46">
        <f>IF(A123="x",F123*H123,0)</f>
        <v>0</v>
      </c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</row>
    <row r="124" spans="1:91" ht="36.75" customHeight="1" x14ac:dyDescent="0.25">
      <c r="A124" s="55"/>
      <c r="B124" s="146"/>
      <c r="C124" s="147"/>
      <c r="D124" s="143" t="s">
        <v>68</v>
      </c>
      <c r="E124" s="143"/>
      <c r="F124" s="76">
        <v>25</v>
      </c>
      <c r="G124" s="78" t="s">
        <v>156</v>
      </c>
      <c r="H124" s="52"/>
      <c r="I124" s="31" t="s">
        <v>149</v>
      </c>
      <c r="J124" s="46">
        <f t="shared" ref="J124:J128" si="3">IF(A124="x",F124*H124,0)</f>
        <v>0</v>
      </c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</row>
    <row r="125" spans="1:91" ht="39" customHeight="1" x14ac:dyDescent="0.25">
      <c r="A125" s="55"/>
      <c r="B125" s="146"/>
      <c r="C125" s="147"/>
      <c r="D125" s="143" t="s">
        <v>69</v>
      </c>
      <c r="E125" s="143"/>
      <c r="F125" s="76">
        <v>75</v>
      </c>
      <c r="G125" s="78" t="s">
        <v>156</v>
      </c>
      <c r="H125" s="52"/>
      <c r="I125" s="31" t="s">
        <v>149</v>
      </c>
      <c r="J125" s="46">
        <f t="shared" si="3"/>
        <v>0</v>
      </c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</row>
    <row r="126" spans="1:91" ht="14.25" customHeight="1" x14ac:dyDescent="0.25">
      <c r="A126" s="55"/>
      <c r="B126" s="146"/>
      <c r="C126" s="147"/>
      <c r="D126" s="143" t="s">
        <v>70</v>
      </c>
      <c r="E126" s="143"/>
      <c r="F126" s="76">
        <v>65</v>
      </c>
      <c r="G126" s="78" t="s">
        <v>156</v>
      </c>
      <c r="H126" s="52"/>
      <c r="I126" s="31" t="s">
        <v>149</v>
      </c>
      <c r="J126" s="46">
        <f t="shared" si="3"/>
        <v>0</v>
      </c>
      <c r="L126" s="27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</row>
    <row r="127" spans="1:91" ht="15" x14ac:dyDescent="0.25">
      <c r="A127" s="55"/>
      <c r="B127" s="146"/>
      <c r="C127" s="147"/>
      <c r="D127" s="143" t="s">
        <v>71</v>
      </c>
      <c r="E127" s="143"/>
      <c r="F127" s="76">
        <v>25</v>
      </c>
      <c r="G127" s="41" t="s">
        <v>192</v>
      </c>
      <c r="H127" s="52"/>
      <c r="I127" s="9" t="s">
        <v>154</v>
      </c>
      <c r="J127" s="46">
        <f t="shared" si="3"/>
        <v>0</v>
      </c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</row>
    <row r="128" spans="1:91" ht="24.95" customHeight="1" x14ac:dyDescent="0.25">
      <c r="A128" s="55"/>
      <c r="B128" s="148"/>
      <c r="C128" s="149"/>
      <c r="D128" s="143" t="s">
        <v>72</v>
      </c>
      <c r="E128" s="143"/>
      <c r="F128" s="76">
        <v>25</v>
      </c>
      <c r="G128" s="84" t="s">
        <v>141</v>
      </c>
      <c r="H128" s="52"/>
      <c r="I128" s="32" t="s">
        <v>149</v>
      </c>
      <c r="J128" s="46">
        <f t="shared" si="3"/>
        <v>0</v>
      </c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</row>
    <row r="129" spans="1:91" ht="14.25" customHeight="1" x14ac:dyDescent="0.25">
      <c r="A129" s="138" t="s">
        <v>73</v>
      </c>
      <c r="B129" s="139"/>
      <c r="C129" s="139"/>
      <c r="D129" s="139"/>
      <c r="E129" s="139"/>
      <c r="F129" s="139"/>
      <c r="G129" s="139"/>
      <c r="H129" s="139"/>
      <c r="I129" s="139"/>
      <c r="J129" s="14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</row>
    <row r="130" spans="1:91" s="28" customFormat="1" ht="38.25" customHeight="1" x14ac:dyDescent="0.25">
      <c r="A130" s="55"/>
      <c r="B130" s="151" t="s">
        <v>263</v>
      </c>
      <c r="C130" s="151"/>
      <c r="D130" s="151"/>
      <c r="E130" s="151"/>
      <c r="F130" s="85">
        <v>1000</v>
      </c>
      <c r="G130" s="47" t="s">
        <v>96</v>
      </c>
      <c r="H130" s="53"/>
      <c r="I130" s="48" t="s">
        <v>99</v>
      </c>
      <c r="J130" s="35">
        <f>IF(A130="x",F130+(30*H130),0)</f>
        <v>0</v>
      </c>
      <c r="K130" s="27"/>
      <c r="L130" s="2"/>
      <c r="M130" s="27"/>
      <c r="N130" s="27"/>
      <c r="O130" s="27"/>
      <c r="P130" s="27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</row>
    <row r="131" spans="1:91" ht="32.25" customHeight="1" x14ac:dyDescent="0.25">
      <c r="A131" s="55"/>
      <c r="B131" s="143" t="s">
        <v>262</v>
      </c>
      <c r="C131" s="143"/>
      <c r="D131" s="143"/>
      <c r="E131" s="143"/>
      <c r="F131" s="76">
        <v>1000</v>
      </c>
      <c r="G131" s="20" t="s">
        <v>193</v>
      </c>
      <c r="H131" s="52"/>
      <c r="I131" s="29" t="s">
        <v>133</v>
      </c>
      <c r="J131" s="34">
        <f>IF(A131="x",F131+(25*H131),0)</f>
        <v>0</v>
      </c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</row>
    <row r="132" spans="1:91" ht="24.95" customHeight="1" x14ac:dyDescent="0.25">
      <c r="A132" s="55"/>
      <c r="B132" s="143" t="s">
        <v>261</v>
      </c>
      <c r="C132" s="143"/>
      <c r="D132" s="143"/>
      <c r="E132" s="143"/>
      <c r="F132" s="85">
        <v>800</v>
      </c>
      <c r="G132" s="47" t="s">
        <v>96</v>
      </c>
      <c r="H132" s="53"/>
      <c r="I132" s="48" t="s">
        <v>99</v>
      </c>
      <c r="J132" s="79">
        <f>IF(A132="x",F132+(30*H132),0)</f>
        <v>0</v>
      </c>
      <c r="K132" s="1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</row>
    <row r="133" spans="1:91" ht="24.95" customHeight="1" x14ac:dyDescent="0.25">
      <c r="A133" s="55"/>
      <c r="B133" s="143" t="s">
        <v>257</v>
      </c>
      <c r="C133" s="143"/>
      <c r="D133" s="143"/>
      <c r="E133" s="143"/>
      <c r="F133" s="123">
        <v>1900</v>
      </c>
      <c r="G133" s="124"/>
      <c r="H133" s="53"/>
      <c r="I133" s="6"/>
      <c r="J133" s="95">
        <f>IF(A133="x",F133,0)</f>
        <v>0</v>
      </c>
      <c r="K133" s="1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</row>
    <row r="134" spans="1:91" ht="24.95" customHeight="1" x14ac:dyDescent="0.25">
      <c r="A134" s="55"/>
      <c r="B134" s="143" t="s">
        <v>187</v>
      </c>
      <c r="C134" s="143"/>
      <c r="D134" s="143"/>
      <c r="E134" s="143"/>
      <c r="F134" s="76">
        <v>800</v>
      </c>
      <c r="G134" s="86" t="s">
        <v>193</v>
      </c>
      <c r="H134" s="52"/>
      <c r="I134" s="29" t="s">
        <v>133</v>
      </c>
      <c r="J134" s="34">
        <f>IF(A134="x",F134+(25*H134),0)</f>
        <v>0</v>
      </c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</row>
    <row r="135" spans="1:91" ht="22.5" customHeight="1" x14ac:dyDescent="0.25">
      <c r="A135" s="55"/>
      <c r="B135" s="120" t="s">
        <v>188</v>
      </c>
      <c r="C135" s="120"/>
      <c r="D135" s="120"/>
      <c r="E135" s="120"/>
      <c r="F135" s="121">
        <v>600</v>
      </c>
      <c r="G135" s="122"/>
      <c r="H135" s="5"/>
      <c r="I135" s="5"/>
      <c r="J135" s="34">
        <f>IF(A135="x",F135,0)</f>
        <v>0</v>
      </c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</row>
    <row r="136" spans="1:91" ht="15" x14ac:dyDescent="0.25">
      <c r="A136" s="55"/>
      <c r="B136" s="120" t="s">
        <v>74</v>
      </c>
      <c r="C136" s="120"/>
      <c r="D136" s="120"/>
      <c r="E136" s="120"/>
      <c r="F136" s="121">
        <v>600</v>
      </c>
      <c r="G136" s="122"/>
      <c r="H136" s="5"/>
      <c r="I136" s="6"/>
      <c r="J136" s="34">
        <f>IF(A136="x",F136,0)</f>
        <v>0</v>
      </c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</row>
    <row r="137" spans="1:91" ht="15" x14ac:dyDescent="0.25">
      <c r="A137" s="125" t="s">
        <v>75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</row>
    <row r="138" spans="1:91" ht="15" x14ac:dyDescent="0.25">
      <c r="A138" s="55"/>
      <c r="B138" s="120" t="s">
        <v>75</v>
      </c>
      <c r="C138" s="120"/>
      <c r="D138" s="120"/>
      <c r="E138" s="120"/>
      <c r="F138" s="123">
        <v>1015</v>
      </c>
      <c r="G138" s="124"/>
      <c r="H138" s="5"/>
      <c r="I138" s="6"/>
      <c r="J138" s="34">
        <f>IF(A138="x",F138,0)</f>
        <v>0</v>
      </c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</row>
    <row r="139" spans="1:91" ht="15" x14ac:dyDescent="0.25">
      <c r="A139" s="125" t="s">
        <v>76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</row>
    <row r="140" spans="1:91" ht="15" x14ac:dyDescent="0.25">
      <c r="A140" s="55"/>
      <c r="B140" s="120" t="s">
        <v>134</v>
      </c>
      <c r="C140" s="120"/>
      <c r="D140" s="120"/>
      <c r="E140" s="120"/>
      <c r="F140" s="123">
        <v>100</v>
      </c>
      <c r="G140" s="124"/>
      <c r="H140" s="5"/>
      <c r="I140" s="6"/>
      <c r="J140" s="88">
        <f>IF(A140="x",F140,0)</f>
        <v>0</v>
      </c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</row>
    <row r="141" spans="1:91" ht="15" x14ac:dyDescent="0.25">
      <c r="A141" s="55"/>
      <c r="B141" s="150" t="s">
        <v>212</v>
      </c>
      <c r="C141" s="150"/>
      <c r="D141" s="150"/>
      <c r="E141" s="150"/>
      <c r="F141" s="141">
        <v>250</v>
      </c>
      <c r="G141" s="142"/>
      <c r="H141" s="5"/>
      <c r="I141" s="6"/>
      <c r="J141" s="88">
        <f>IF(A141="x",F141,0)</f>
        <v>0</v>
      </c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</row>
    <row r="142" spans="1:91" ht="15" customHeight="1" x14ac:dyDescent="0.25">
      <c r="A142" s="55"/>
      <c r="B142" s="150" t="s">
        <v>135</v>
      </c>
      <c r="C142" s="150"/>
      <c r="D142" s="150"/>
      <c r="E142" s="150"/>
      <c r="F142" s="141">
        <v>25</v>
      </c>
      <c r="G142" s="142"/>
      <c r="H142" s="5"/>
      <c r="I142" s="6"/>
      <c r="J142" s="34">
        <f>IF(A142="x",F142,0)</f>
        <v>0</v>
      </c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</row>
    <row r="143" spans="1:91" ht="15" customHeight="1" x14ac:dyDescent="0.25">
      <c r="A143" s="55"/>
      <c r="B143" s="150" t="s">
        <v>213</v>
      </c>
      <c r="C143" s="150"/>
      <c r="D143" s="150"/>
      <c r="E143" s="150"/>
      <c r="F143" s="141">
        <v>50</v>
      </c>
      <c r="G143" s="142"/>
      <c r="H143" s="5"/>
      <c r="I143" s="6"/>
      <c r="J143" s="34">
        <f>IF(A143="x",F143,0)</f>
        <v>0</v>
      </c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</row>
    <row r="144" spans="1:91" ht="15" x14ac:dyDescent="0.25">
      <c r="A144" s="125" t="s">
        <v>77</v>
      </c>
      <c r="B144" s="125"/>
      <c r="C144" s="125"/>
      <c r="D144" s="125"/>
      <c r="E144" s="125"/>
      <c r="F144" s="125"/>
      <c r="G144" s="125"/>
      <c r="H144" s="125"/>
      <c r="I144" s="125"/>
      <c r="J144" s="125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</row>
    <row r="145" spans="1:91" ht="15" x14ac:dyDescent="0.25">
      <c r="A145" s="55"/>
      <c r="B145" s="143" t="s">
        <v>178</v>
      </c>
      <c r="C145" s="143"/>
      <c r="D145" s="143"/>
      <c r="E145" s="143"/>
      <c r="F145" s="81">
        <v>1000</v>
      </c>
      <c r="G145" s="20" t="s">
        <v>96</v>
      </c>
      <c r="H145" s="53"/>
      <c r="I145" s="32" t="s">
        <v>99</v>
      </c>
      <c r="J145" s="34">
        <f>IF(A145="x",F145+(30*H145),0)</f>
        <v>0</v>
      </c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</row>
    <row r="146" spans="1:91" ht="15" x14ac:dyDescent="0.25">
      <c r="A146" s="55"/>
      <c r="B146" s="120" t="s">
        <v>218</v>
      </c>
      <c r="C146" s="120"/>
      <c r="D146" s="120"/>
      <c r="E146" s="120"/>
      <c r="F146" s="121">
        <v>750</v>
      </c>
      <c r="G146" s="122"/>
      <c r="H146" s="5"/>
      <c r="I146" s="6"/>
      <c r="J146" s="34">
        <f>IF(A146="x",F146,0)</f>
        <v>0</v>
      </c>
      <c r="N146" s="82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</row>
    <row r="147" spans="1:91" ht="15" x14ac:dyDescent="0.25">
      <c r="A147" s="125" t="s">
        <v>78</v>
      </c>
      <c r="B147" s="125"/>
      <c r="C147" s="125"/>
      <c r="D147" s="125"/>
      <c r="E147" s="125"/>
      <c r="F147" s="125"/>
      <c r="G147" s="125"/>
      <c r="H147" s="125"/>
      <c r="I147" s="125"/>
      <c r="J147" s="202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</row>
    <row r="148" spans="1:91" ht="15" x14ac:dyDescent="0.25">
      <c r="A148" s="55"/>
      <c r="B148" s="120" t="s">
        <v>78</v>
      </c>
      <c r="C148" s="120"/>
      <c r="D148" s="120"/>
      <c r="E148" s="120"/>
      <c r="F148" s="123">
        <v>105</v>
      </c>
      <c r="G148" s="124"/>
      <c r="H148" s="5"/>
      <c r="I148" s="97"/>
      <c r="J148" s="98">
        <f>IF(A148="x",F148,0)</f>
        <v>0</v>
      </c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</row>
    <row r="149" spans="1:91" ht="15" x14ac:dyDescent="0.25">
      <c r="A149" s="125" t="s">
        <v>79</v>
      </c>
      <c r="B149" s="125"/>
      <c r="C149" s="125"/>
      <c r="D149" s="125"/>
      <c r="E149" s="125"/>
      <c r="F149" s="125"/>
      <c r="G149" s="125"/>
      <c r="H149" s="125"/>
      <c r="I149" s="125"/>
      <c r="J149" s="183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</row>
    <row r="150" spans="1:91" ht="24" x14ac:dyDescent="0.25">
      <c r="A150" s="55"/>
      <c r="B150" s="172" t="s">
        <v>190</v>
      </c>
      <c r="C150" s="172"/>
      <c r="D150" s="172"/>
      <c r="E150" s="172"/>
      <c r="F150" s="22">
        <v>550</v>
      </c>
      <c r="G150" s="17" t="s">
        <v>139</v>
      </c>
      <c r="H150" s="53"/>
      <c r="I150" s="32" t="s">
        <v>140</v>
      </c>
      <c r="J150" s="34">
        <f>IF(A150="x",F150+(55*H150),0)</f>
        <v>0</v>
      </c>
      <c r="O150" s="1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</row>
    <row r="151" spans="1:91" ht="24.95" customHeight="1" x14ac:dyDescent="0.25">
      <c r="A151" s="55"/>
      <c r="B151" s="171" t="s">
        <v>189</v>
      </c>
      <c r="C151" s="171"/>
      <c r="D151" s="171"/>
      <c r="E151" s="171"/>
      <c r="F151" s="123">
        <v>350</v>
      </c>
      <c r="G151" s="124"/>
      <c r="H151" s="5"/>
      <c r="I151" s="6"/>
      <c r="J151" s="34">
        <f>IF(A151="x",F151*H151,0)</f>
        <v>0</v>
      </c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</row>
    <row r="152" spans="1:91" ht="15" x14ac:dyDescent="0.25">
      <c r="A152" s="55"/>
      <c r="B152" s="171" t="s">
        <v>161</v>
      </c>
      <c r="C152" s="171"/>
      <c r="D152" s="171"/>
      <c r="E152" s="171"/>
      <c r="F152" s="21">
        <v>250</v>
      </c>
      <c r="G152" s="30" t="s">
        <v>239</v>
      </c>
      <c r="H152" s="52"/>
      <c r="I152" s="29" t="s">
        <v>240</v>
      </c>
      <c r="J152" s="34">
        <f>F152*H152</f>
        <v>0</v>
      </c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</row>
    <row r="153" spans="1:91" ht="15" x14ac:dyDescent="0.25">
      <c r="A153" s="55"/>
      <c r="B153" s="171" t="s">
        <v>162</v>
      </c>
      <c r="C153" s="171"/>
      <c r="D153" s="171"/>
      <c r="E153" s="171"/>
      <c r="F153" s="123">
        <v>125</v>
      </c>
      <c r="G153" s="124"/>
      <c r="H153" s="5"/>
      <c r="I153" s="6"/>
      <c r="J153" s="34">
        <f>IF(A153="x",F153,0)</f>
        <v>0</v>
      </c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</row>
    <row r="154" spans="1:91" ht="15" x14ac:dyDescent="0.25">
      <c r="A154" s="125" t="s">
        <v>80</v>
      </c>
      <c r="B154" s="125"/>
      <c r="C154" s="125"/>
      <c r="D154" s="125"/>
      <c r="E154" s="125"/>
      <c r="F154" s="125"/>
      <c r="G154" s="125"/>
      <c r="H154" s="125"/>
      <c r="I154" s="125"/>
      <c r="J154" s="125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</row>
    <row r="155" spans="1:91" ht="15" x14ac:dyDescent="0.25">
      <c r="A155" s="55"/>
      <c r="B155" s="120" t="s">
        <v>80</v>
      </c>
      <c r="C155" s="120"/>
      <c r="D155" s="120"/>
      <c r="E155" s="120"/>
      <c r="F155" s="123">
        <v>50</v>
      </c>
      <c r="G155" s="124"/>
      <c r="H155" s="5"/>
      <c r="I155" s="6"/>
      <c r="J155" s="34">
        <f>IF(A155="x",F155,0)</f>
        <v>0</v>
      </c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</row>
    <row r="156" spans="1:91" ht="15" x14ac:dyDescent="0.25">
      <c r="A156" s="125" t="s">
        <v>81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</row>
    <row r="157" spans="1:91" ht="15" x14ac:dyDescent="0.25">
      <c r="A157" s="55"/>
      <c r="B157" s="120" t="s">
        <v>184</v>
      </c>
      <c r="C157" s="120"/>
      <c r="D157" s="120"/>
      <c r="E157" s="120"/>
      <c r="F157" s="123">
        <v>510</v>
      </c>
      <c r="G157" s="124"/>
      <c r="H157" s="5"/>
      <c r="I157" s="6"/>
      <c r="J157" s="34">
        <f>IF(A157="x",F157,0)</f>
        <v>0</v>
      </c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</row>
    <row r="158" spans="1:91" ht="15" x14ac:dyDescent="0.25">
      <c r="A158" s="125" t="s">
        <v>194</v>
      </c>
      <c r="B158" s="125"/>
      <c r="C158" s="125"/>
      <c r="D158" s="125"/>
      <c r="E158" s="125"/>
      <c r="F158" s="125"/>
      <c r="G158" s="125"/>
      <c r="H158" s="125"/>
      <c r="I158" s="125"/>
      <c r="J158" s="125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</row>
    <row r="159" spans="1:91" ht="15" x14ac:dyDescent="0.25">
      <c r="A159" s="194"/>
      <c r="B159" s="126" t="s">
        <v>167</v>
      </c>
      <c r="C159" s="127"/>
      <c r="D159" s="127"/>
      <c r="E159" s="128"/>
      <c r="F159" s="132" t="s">
        <v>244</v>
      </c>
      <c r="G159" s="80" t="s">
        <v>219</v>
      </c>
      <c r="H159" s="52"/>
      <c r="I159" s="32" t="s">
        <v>106</v>
      </c>
      <c r="J159" s="134">
        <f>IF(A159="x",200+(15*H159)+(25*H160),0)</f>
        <v>0</v>
      </c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</row>
    <row r="160" spans="1:91" ht="15" x14ac:dyDescent="0.25">
      <c r="A160" s="195"/>
      <c r="B160" s="129"/>
      <c r="C160" s="130"/>
      <c r="D160" s="130"/>
      <c r="E160" s="131"/>
      <c r="F160" s="133"/>
      <c r="G160" s="47" t="s">
        <v>220</v>
      </c>
      <c r="H160" s="52"/>
      <c r="I160" s="29" t="s">
        <v>133</v>
      </c>
      <c r="J160" s="134">
        <f>IF(A160="x",F160+(55*H160),0)</f>
        <v>0</v>
      </c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</row>
    <row r="161" spans="1:91" ht="15" x14ac:dyDescent="0.25">
      <c r="A161" s="55"/>
      <c r="B161" s="120" t="s">
        <v>137</v>
      </c>
      <c r="C161" s="120"/>
      <c r="D161" s="120"/>
      <c r="E161" s="120"/>
      <c r="F161" s="123">
        <v>105</v>
      </c>
      <c r="G161" s="124"/>
      <c r="H161" s="5"/>
      <c r="I161" s="6"/>
      <c r="J161" s="58">
        <f>IF(A161="x",F161,0)</f>
        <v>0</v>
      </c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</row>
    <row r="162" spans="1:91" ht="24.95" customHeight="1" x14ac:dyDescent="0.25">
      <c r="A162" s="55"/>
      <c r="B162" s="120" t="s">
        <v>196</v>
      </c>
      <c r="C162" s="120"/>
      <c r="D162" s="120"/>
      <c r="E162" s="120"/>
      <c r="F162" s="121">
        <v>200</v>
      </c>
      <c r="G162" s="122"/>
      <c r="H162" s="5"/>
      <c r="I162" s="6"/>
      <c r="J162" s="58">
        <f>IF(A162="x",F162,0)</f>
        <v>0</v>
      </c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</row>
    <row r="163" spans="1:91" ht="24.95" customHeight="1" x14ac:dyDescent="0.25">
      <c r="A163" s="55"/>
      <c r="B163" s="120" t="s">
        <v>241</v>
      </c>
      <c r="C163" s="120"/>
      <c r="D163" s="120"/>
      <c r="E163" s="120"/>
      <c r="F163" s="121">
        <v>105</v>
      </c>
      <c r="G163" s="122"/>
      <c r="H163" s="5"/>
      <c r="I163" s="6"/>
      <c r="J163" s="88">
        <f>IF(A163="x",F163,0)</f>
        <v>0</v>
      </c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</row>
    <row r="164" spans="1:91" ht="24.95" customHeight="1" x14ac:dyDescent="0.25">
      <c r="A164" s="55"/>
      <c r="B164" s="120" t="s">
        <v>197</v>
      </c>
      <c r="C164" s="120"/>
      <c r="D164" s="120"/>
      <c r="E164" s="120"/>
      <c r="F164" s="121">
        <v>200</v>
      </c>
      <c r="G164" s="122"/>
      <c r="H164" s="5"/>
      <c r="I164" s="6"/>
      <c r="J164" s="58">
        <f>IF(A164="x",F164,0)</f>
        <v>0</v>
      </c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</row>
    <row r="165" spans="1:91" ht="24.75" customHeight="1" x14ac:dyDescent="0.25">
      <c r="A165" s="55"/>
      <c r="B165" s="120" t="s">
        <v>242</v>
      </c>
      <c r="C165" s="120"/>
      <c r="D165" s="120"/>
      <c r="E165" s="120"/>
      <c r="F165" s="121">
        <v>105</v>
      </c>
      <c r="G165" s="122"/>
      <c r="H165" s="5"/>
      <c r="I165" s="6"/>
      <c r="J165" s="77">
        <f>IF(A165="x",F165,0)</f>
        <v>0</v>
      </c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</row>
    <row r="166" spans="1:91" ht="15" x14ac:dyDescent="0.25">
      <c r="A166" s="125" t="s">
        <v>204</v>
      </c>
      <c r="B166" s="125"/>
      <c r="C166" s="125"/>
      <c r="D166" s="125"/>
      <c r="E166" s="125"/>
      <c r="F166" s="125"/>
      <c r="G166" s="125"/>
      <c r="H166" s="125"/>
      <c r="I166" s="125"/>
      <c r="J166" s="125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</row>
    <row r="167" spans="1:91" ht="24.95" customHeight="1" x14ac:dyDescent="0.25">
      <c r="A167" s="55"/>
      <c r="B167" s="143" t="s">
        <v>191</v>
      </c>
      <c r="C167" s="143"/>
      <c r="D167" s="143"/>
      <c r="E167" s="143"/>
      <c r="F167" s="76">
        <v>1000</v>
      </c>
      <c r="G167" s="20" t="s">
        <v>224</v>
      </c>
      <c r="H167" s="52"/>
      <c r="I167" s="32" t="s">
        <v>106</v>
      </c>
      <c r="J167" s="34">
        <f>IF(A167="x",F167+(25*H167),0)</f>
        <v>0</v>
      </c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</row>
    <row r="168" spans="1:91" ht="24.95" customHeight="1" x14ac:dyDescent="0.25">
      <c r="A168" s="55"/>
      <c r="B168" s="143" t="s">
        <v>165</v>
      </c>
      <c r="C168" s="143"/>
      <c r="D168" s="143"/>
      <c r="E168" s="143"/>
      <c r="F168" s="76">
        <v>800</v>
      </c>
      <c r="G168" s="20" t="s">
        <v>224</v>
      </c>
      <c r="H168" s="52"/>
      <c r="I168" s="32" t="s">
        <v>106</v>
      </c>
      <c r="J168" s="34">
        <f>IF(A168="x",F168+(15*H168),0)</f>
        <v>0</v>
      </c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</row>
    <row r="169" spans="1:91" ht="24.75" customHeight="1" x14ac:dyDescent="0.25">
      <c r="A169" s="55"/>
      <c r="B169" s="120" t="s">
        <v>166</v>
      </c>
      <c r="C169" s="120"/>
      <c r="D169" s="120"/>
      <c r="E169" s="120"/>
      <c r="F169" s="121">
        <v>600</v>
      </c>
      <c r="G169" s="122"/>
      <c r="H169" s="5"/>
      <c r="I169" s="5"/>
      <c r="J169" s="34">
        <f>IF(A169="x",F169,0)</f>
        <v>0</v>
      </c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</row>
    <row r="170" spans="1:91" ht="15" customHeight="1" x14ac:dyDescent="0.25">
      <c r="A170" s="55"/>
      <c r="B170" s="120" t="s">
        <v>136</v>
      </c>
      <c r="C170" s="120"/>
      <c r="D170" s="120"/>
      <c r="E170" s="120"/>
      <c r="F170" s="121">
        <v>600</v>
      </c>
      <c r="G170" s="122"/>
      <c r="H170" s="5"/>
      <c r="I170" s="6"/>
      <c r="J170" s="68">
        <f>IF(A170="x",F170,0)</f>
        <v>0</v>
      </c>
      <c r="L170" s="69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</row>
    <row r="171" spans="1:91" ht="15" x14ac:dyDescent="0.25">
      <c r="A171" s="125" t="s">
        <v>82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L171" s="69"/>
      <c r="N171" s="69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</row>
    <row r="172" spans="1:91" ht="15" x14ac:dyDescent="0.25">
      <c r="A172" s="55"/>
      <c r="B172" s="120" t="s">
        <v>251</v>
      </c>
      <c r="C172" s="120"/>
      <c r="D172" s="120"/>
      <c r="E172" s="120"/>
      <c r="F172" s="191">
        <v>4500</v>
      </c>
      <c r="G172" s="192"/>
      <c r="H172" s="5"/>
      <c r="I172" s="6"/>
      <c r="J172" s="34">
        <f>IF(A172="x",F172,0)</f>
        <v>0</v>
      </c>
      <c r="L172" s="69"/>
      <c r="N172" s="69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</row>
    <row r="173" spans="1:91" ht="15" x14ac:dyDescent="0.25">
      <c r="A173" s="55"/>
      <c r="B173" s="120" t="s">
        <v>83</v>
      </c>
      <c r="C173" s="120"/>
      <c r="D173" s="120"/>
      <c r="E173" s="120"/>
      <c r="F173" s="123">
        <v>1000</v>
      </c>
      <c r="G173" s="124"/>
      <c r="H173" s="5"/>
      <c r="I173" s="6"/>
      <c r="J173" s="65">
        <f>IF(A173="x",F173,0)</f>
        <v>0</v>
      </c>
      <c r="K173" s="69"/>
      <c r="L173" s="69"/>
      <c r="N173" s="69"/>
      <c r="O173" s="69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</row>
    <row r="174" spans="1:91" s="71" customFormat="1" ht="15" customHeight="1" x14ac:dyDescent="0.25">
      <c r="A174" s="199"/>
      <c r="B174" s="203" t="s">
        <v>252</v>
      </c>
      <c r="C174" s="204"/>
      <c r="D174" s="204"/>
      <c r="E174" s="205"/>
      <c r="F174" s="66">
        <v>100</v>
      </c>
      <c r="G174" s="41" t="s">
        <v>221</v>
      </c>
      <c r="H174" s="92"/>
      <c r="I174" s="196" t="s">
        <v>200</v>
      </c>
      <c r="J174" s="88">
        <f>IF(A174="x",F174*H174,0)</f>
        <v>0</v>
      </c>
      <c r="K174" s="69"/>
      <c r="L174" s="2"/>
      <c r="M174" s="69"/>
      <c r="N174" s="69"/>
      <c r="O174" s="69"/>
      <c r="P174" s="69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</row>
    <row r="175" spans="1:91" s="71" customFormat="1" ht="24" x14ac:dyDescent="0.25">
      <c r="A175" s="200"/>
      <c r="B175" s="206"/>
      <c r="C175" s="207"/>
      <c r="D175" s="207"/>
      <c r="E175" s="208"/>
      <c r="F175" s="66">
        <v>50</v>
      </c>
      <c r="G175" s="41" t="s">
        <v>255</v>
      </c>
      <c r="H175" s="92"/>
      <c r="I175" s="197"/>
      <c r="J175" s="88">
        <f>IF(A174="x",F175*H175,0)</f>
        <v>0</v>
      </c>
      <c r="K175" s="69"/>
      <c r="L175" s="2"/>
      <c r="M175" s="69"/>
      <c r="N175" s="2"/>
      <c r="O175" s="69"/>
      <c r="P175" s="69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</row>
    <row r="176" spans="1:91" s="71" customFormat="1" ht="24" x14ac:dyDescent="0.25">
      <c r="A176" s="201"/>
      <c r="B176" s="209"/>
      <c r="C176" s="210"/>
      <c r="D176" s="210"/>
      <c r="E176" s="211"/>
      <c r="F176" s="66">
        <v>500</v>
      </c>
      <c r="G176" s="41" t="s">
        <v>253</v>
      </c>
      <c r="H176" s="103" t="str">
        <f>IF(A174="x",(H174+H175),"")</f>
        <v/>
      </c>
      <c r="I176" s="198"/>
      <c r="J176" s="88">
        <f>IF(A174="x",F176*H176,0)</f>
        <v>0</v>
      </c>
      <c r="K176" s="69"/>
      <c r="L176" s="2"/>
      <c r="M176" s="69"/>
      <c r="N176" s="2"/>
      <c r="O176" s="69"/>
      <c r="P176" s="69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70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</row>
    <row r="177" spans="1:91" s="71" customFormat="1" ht="15" x14ac:dyDescent="0.25">
      <c r="A177" s="125" t="s">
        <v>268</v>
      </c>
      <c r="B177" s="125"/>
      <c r="C177" s="125"/>
      <c r="D177" s="125"/>
      <c r="E177" s="125"/>
      <c r="F177" s="125"/>
      <c r="G177" s="125"/>
      <c r="H177" s="125"/>
      <c r="I177" s="125"/>
      <c r="J177" s="125"/>
      <c r="K177" s="69"/>
      <c r="L177" s="2"/>
      <c r="M177" s="69"/>
      <c r="N177" s="2"/>
      <c r="O177" s="69"/>
      <c r="P177" s="69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70"/>
      <c r="BK177" s="70"/>
      <c r="BL177" s="70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</row>
    <row r="178" spans="1:91" s="71" customFormat="1" ht="15" x14ac:dyDescent="0.25">
      <c r="A178" s="106"/>
      <c r="B178" s="120" t="s">
        <v>269</v>
      </c>
      <c r="C178" s="120"/>
      <c r="D178" s="120"/>
      <c r="E178" s="120"/>
      <c r="F178" s="123">
        <v>50</v>
      </c>
      <c r="G178" s="124"/>
      <c r="H178" s="5"/>
      <c r="I178" s="6"/>
      <c r="J178" s="107">
        <f>IF(A178="x",F178,0)</f>
        <v>0</v>
      </c>
      <c r="K178" s="69"/>
      <c r="L178" s="2"/>
      <c r="M178" s="69"/>
      <c r="N178" s="2"/>
      <c r="O178" s="69"/>
      <c r="P178" s="69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</row>
    <row r="179" spans="1:91" ht="15" x14ac:dyDescent="0.25">
      <c r="A179" s="125" t="s">
        <v>84</v>
      </c>
      <c r="B179" s="125"/>
      <c r="C179" s="125"/>
      <c r="D179" s="125"/>
      <c r="E179" s="125"/>
      <c r="F179" s="125"/>
      <c r="G179" s="125"/>
      <c r="H179" s="125"/>
      <c r="I179" s="125"/>
      <c r="J179" s="125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</row>
    <row r="180" spans="1:91" ht="15" x14ac:dyDescent="0.25">
      <c r="A180" s="55"/>
      <c r="B180" s="120" t="s">
        <v>85</v>
      </c>
      <c r="C180" s="120"/>
      <c r="D180" s="120"/>
      <c r="E180" s="120"/>
      <c r="F180" s="123">
        <v>385</v>
      </c>
      <c r="G180" s="124"/>
      <c r="H180" s="5"/>
      <c r="I180" s="6"/>
      <c r="J180" s="34">
        <f>IF(A180="x",F180,0)</f>
        <v>0</v>
      </c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</row>
    <row r="181" spans="1:91" ht="15" x14ac:dyDescent="0.25">
      <c r="A181" s="55"/>
      <c r="B181" s="120" t="s">
        <v>14</v>
      </c>
      <c r="C181" s="120"/>
      <c r="D181" s="120"/>
      <c r="E181" s="120"/>
      <c r="F181" s="165" t="s">
        <v>15</v>
      </c>
      <c r="G181" s="165"/>
      <c r="H181" s="5"/>
      <c r="I181" s="6"/>
      <c r="J181" s="57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</row>
    <row r="182" spans="1:91" ht="15" x14ac:dyDescent="0.25">
      <c r="A182" s="125" t="s">
        <v>86</v>
      </c>
      <c r="B182" s="125"/>
      <c r="C182" s="125"/>
      <c r="D182" s="125"/>
      <c r="E182" s="125"/>
      <c r="F182" s="125"/>
      <c r="G182" s="125"/>
      <c r="H182" s="125"/>
      <c r="I182" s="125"/>
      <c r="J182" s="125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</row>
    <row r="183" spans="1:91" ht="15" x14ac:dyDescent="0.25">
      <c r="A183" s="55"/>
      <c r="B183" s="120" t="s">
        <v>85</v>
      </c>
      <c r="C183" s="120"/>
      <c r="D183" s="120"/>
      <c r="E183" s="120"/>
      <c r="F183" s="22">
        <v>700</v>
      </c>
      <c r="G183" s="20" t="s">
        <v>138</v>
      </c>
      <c r="H183" s="53"/>
      <c r="I183" s="29" t="s">
        <v>99</v>
      </c>
      <c r="J183" s="90">
        <f>IF(A183="x",F183+(15*H183),0)</f>
        <v>0</v>
      </c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</row>
    <row r="184" spans="1:91" ht="15" x14ac:dyDescent="0.25">
      <c r="A184" s="55"/>
      <c r="B184" s="120" t="s">
        <v>14</v>
      </c>
      <c r="C184" s="120"/>
      <c r="D184" s="120"/>
      <c r="E184" s="120"/>
      <c r="F184" s="165" t="s">
        <v>15</v>
      </c>
      <c r="G184" s="165"/>
      <c r="H184" s="5"/>
      <c r="I184" s="97"/>
      <c r="J184" s="99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</row>
    <row r="185" spans="1:91" ht="15" x14ac:dyDescent="0.25">
      <c r="A185" s="125" t="s">
        <v>87</v>
      </c>
      <c r="B185" s="125"/>
      <c r="C185" s="125"/>
      <c r="D185" s="125"/>
      <c r="E185" s="125"/>
      <c r="F185" s="125"/>
      <c r="G185" s="125"/>
      <c r="H185" s="125"/>
      <c r="I185" s="125"/>
      <c r="J185" s="183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</row>
    <row r="186" spans="1:91" ht="15" x14ac:dyDescent="0.25">
      <c r="A186" s="55"/>
      <c r="B186" s="120" t="s">
        <v>179</v>
      </c>
      <c r="C186" s="120"/>
      <c r="D186" s="120"/>
      <c r="E186" s="120"/>
      <c r="F186" s="156">
        <v>600</v>
      </c>
      <c r="G186" s="156"/>
      <c r="H186" s="5"/>
      <c r="I186" s="6"/>
      <c r="J186" s="34">
        <f>IF(A186="x",F186,0)</f>
        <v>0</v>
      </c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</row>
    <row r="187" spans="1:91" ht="15" x14ac:dyDescent="0.25">
      <c r="A187" s="55"/>
      <c r="B187" s="120" t="s">
        <v>180</v>
      </c>
      <c r="C187" s="120"/>
      <c r="D187" s="120"/>
      <c r="E187" s="120"/>
      <c r="F187" s="156">
        <v>500</v>
      </c>
      <c r="G187" s="156"/>
      <c r="H187" s="5"/>
      <c r="I187" s="6"/>
      <c r="J187" s="34">
        <f>IF(A187="x",F187,0)</f>
        <v>0</v>
      </c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</row>
    <row r="188" spans="1:91" ht="15" x14ac:dyDescent="0.25">
      <c r="A188" s="55"/>
      <c r="B188" s="120" t="s">
        <v>181</v>
      </c>
      <c r="C188" s="120"/>
      <c r="D188" s="120"/>
      <c r="E188" s="120"/>
      <c r="F188" s="156">
        <v>500</v>
      </c>
      <c r="G188" s="156"/>
      <c r="H188" s="5"/>
      <c r="I188" s="6"/>
      <c r="J188" s="34">
        <f>IF(A188="x",F188,0)</f>
        <v>0</v>
      </c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</row>
    <row r="189" spans="1:91" ht="15" x14ac:dyDescent="0.25">
      <c r="A189" s="125" t="s">
        <v>225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</row>
    <row r="190" spans="1:91" ht="24" x14ac:dyDescent="0.25">
      <c r="A190" s="55"/>
      <c r="B190" s="117" t="s">
        <v>226</v>
      </c>
      <c r="C190" s="118"/>
      <c r="D190" s="118"/>
      <c r="E190" s="119"/>
      <c r="F190" s="76">
        <v>250</v>
      </c>
      <c r="G190" s="20" t="s">
        <v>227</v>
      </c>
      <c r="H190" s="53"/>
      <c r="I190" s="29" t="s">
        <v>228</v>
      </c>
      <c r="J190" s="77">
        <f>IF(A190="x",F190*H190,0)</f>
        <v>0</v>
      </c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</row>
    <row r="191" spans="1:91" ht="15" x14ac:dyDescent="0.25">
      <c r="A191" s="55"/>
      <c r="B191" s="117" t="s">
        <v>229</v>
      </c>
      <c r="C191" s="118"/>
      <c r="D191" s="118"/>
      <c r="E191" s="119"/>
      <c r="F191" s="76">
        <v>250</v>
      </c>
      <c r="G191" s="20" t="s">
        <v>230</v>
      </c>
      <c r="H191" s="53"/>
      <c r="I191" s="29" t="s">
        <v>232</v>
      </c>
      <c r="J191" s="77">
        <f>IF(A191="x",F191*H191,0)</f>
        <v>0</v>
      </c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</row>
    <row r="192" spans="1:91" ht="23.25" customHeight="1" x14ac:dyDescent="0.25">
      <c r="A192" s="55"/>
      <c r="B192" s="117" t="s">
        <v>243</v>
      </c>
      <c r="C192" s="118"/>
      <c r="D192" s="118"/>
      <c r="E192" s="119"/>
      <c r="F192" s="76">
        <v>250</v>
      </c>
      <c r="G192" s="87" t="s">
        <v>234</v>
      </c>
      <c r="H192" s="53"/>
      <c r="I192" s="29" t="s">
        <v>231</v>
      </c>
      <c r="J192" s="77">
        <f>IF(A192="x",F192*H192,0)</f>
        <v>0</v>
      </c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</row>
    <row r="193" spans="1:91" ht="15" x14ac:dyDescent="0.25">
      <c r="A193" s="125" t="s">
        <v>259</v>
      </c>
      <c r="B193" s="125"/>
      <c r="C193" s="125"/>
      <c r="D193" s="125"/>
      <c r="E193" s="125"/>
      <c r="F193" s="125"/>
      <c r="G193" s="125"/>
      <c r="H193" s="125"/>
      <c r="I193" s="125"/>
      <c r="J193" s="125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</row>
    <row r="194" spans="1:91" ht="15" x14ac:dyDescent="0.25">
      <c r="A194" s="55"/>
      <c r="B194" s="120" t="s">
        <v>258</v>
      </c>
      <c r="C194" s="120"/>
      <c r="D194" s="120"/>
      <c r="E194" s="120"/>
      <c r="F194" s="156">
        <v>250</v>
      </c>
      <c r="G194" s="156"/>
      <c r="H194" s="5"/>
      <c r="I194" s="6"/>
      <c r="J194" s="105">
        <f>IF(A194="x",F194,0)</f>
        <v>0</v>
      </c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</row>
    <row r="195" spans="1:91" ht="15" x14ac:dyDescent="0.25">
      <c r="A195" s="125" t="s">
        <v>88</v>
      </c>
      <c r="B195" s="125"/>
      <c r="C195" s="125"/>
      <c r="D195" s="125"/>
      <c r="E195" s="125"/>
      <c r="F195" s="125"/>
      <c r="G195" s="125"/>
      <c r="H195" s="125"/>
      <c r="I195" s="125"/>
      <c r="J195" s="125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</row>
    <row r="196" spans="1:91" ht="15" x14ac:dyDescent="0.25">
      <c r="A196" s="55"/>
      <c r="B196" s="120" t="s">
        <v>89</v>
      </c>
      <c r="C196" s="120"/>
      <c r="D196" s="120"/>
      <c r="E196" s="120"/>
      <c r="F196" s="156">
        <v>200</v>
      </c>
      <c r="G196" s="156"/>
      <c r="H196" s="5"/>
      <c r="I196" s="6"/>
      <c r="J196" s="34">
        <f>IF(A196="x",F196,0)</f>
        <v>0</v>
      </c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</row>
    <row r="197" spans="1:91" ht="15.75" thickBot="1" x14ac:dyDescent="0.3">
      <c r="A197" s="187" t="s">
        <v>93</v>
      </c>
      <c r="B197" s="187"/>
      <c r="C197" s="187"/>
      <c r="D197" s="187"/>
      <c r="E197" s="187"/>
      <c r="F197" s="187"/>
      <c r="G197" s="187"/>
      <c r="H197" s="187"/>
      <c r="I197" s="187"/>
      <c r="J197" s="45">
        <f>SUM(J4:J196)</f>
        <v>0</v>
      </c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</row>
    <row r="198" spans="1:91" ht="15.75" thickTop="1" x14ac:dyDescent="0.25">
      <c r="A198" s="193" t="s">
        <v>145</v>
      </c>
      <c r="B198" s="193"/>
      <c r="C198" s="193"/>
      <c r="D198" s="193"/>
      <c r="E198" s="193"/>
      <c r="F198" s="193"/>
      <c r="G198" s="193"/>
      <c r="H198" s="193"/>
      <c r="I198" s="193"/>
      <c r="J198" s="193"/>
      <c r="L198" s="43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</row>
    <row r="199" spans="1:91" ht="33" customHeight="1" x14ac:dyDescent="0.25">
      <c r="A199" s="188" t="s">
        <v>146</v>
      </c>
      <c r="B199" s="189"/>
      <c r="C199" s="189"/>
      <c r="D199" s="189"/>
      <c r="E199" s="189"/>
      <c r="F199" s="189"/>
      <c r="G199" s="189"/>
      <c r="H199" s="189"/>
      <c r="I199" s="189"/>
      <c r="J199" s="190"/>
      <c r="L199" s="43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</row>
    <row r="200" spans="1:91" ht="14.25" customHeight="1" x14ac:dyDescent="0.25">
      <c r="A200" s="94" t="s">
        <v>90</v>
      </c>
      <c r="B200" s="49"/>
      <c r="C200" s="49"/>
      <c r="D200" s="49"/>
      <c r="E200" s="49"/>
      <c r="F200" s="49"/>
      <c r="G200" s="49"/>
      <c r="H200" s="50"/>
      <c r="I200" s="50"/>
      <c r="J200" s="51"/>
      <c r="L200" s="43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</row>
    <row r="201" spans="1:91" ht="14.25" customHeight="1" x14ac:dyDescent="0.25">
      <c r="A201" s="94" t="s">
        <v>198</v>
      </c>
      <c r="B201" s="49"/>
      <c r="C201" s="49"/>
      <c r="D201" s="49"/>
      <c r="E201" s="49"/>
      <c r="F201" s="49"/>
      <c r="G201" s="49"/>
      <c r="H201" s="50"/>
      <c r="I201" s="50"/>
      <c r="J201" s="51"/>
      <c r="L201" s="72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</row>
    <row r="202" spans="1:91" ht="14.25" customHeight="1" x14ac:dyDescent="0.25">
      <c r="A202" s="94" t="s">
        <v>160</v>
      </c>
      <c r="B202" s="49"/>
      <c r="C202" s="49"/>
      <c r="D202" s="49"/>
      <c r="E202" s="49"/>
      <c r="F202" s="49"/>
      <c r="G202" s="49"/>
      <c r="H202" s="50"/>
      <c r="I202" s="50"/>
      <c r="J202" s="51"/>
      <c r="L202" s="75"/>
      <c r="N202" s="43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</row>
    <row r="203" spans="1:91" ht="14.25" customHeight="1" x14ac:dyDescent="0.25">
      <c r="A203" s="94" t="s">
        <v>159</v>
      </c>
      <c r="B203" s="49"/>
      <c r="C203" s="49"/>
      <c r="D203" s="49"/>
      <c r="E203" s="49"/>
      <c r="F203" s="49"/>
      <c r="G203" s="49"/>
      <c r="H203" s="50"/>
      <c r="I203" s="50"/>
      <c r="J203" s="51"/>
      <c r="N203" s="43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</row>
    <row r="204" spans="1:91" ht="14.25" customHeight="1" x14ac:dyDescent="0.25">
      <c r="A204" s="188" t="s">
        <v>163</v>
      </c>
      <c r="B204" s="189"/>
      <c r="C204" s="189"/>
      <c r="D204" s="189"/>
      <c r="E204" s="189"/>
      <c r="F204" s="189"/>
      <c r="G204" s="189"/>
      <c r="H204" s="189"/>
      <c r="I204" s="189"/>
      <c r="J204" s="190"/>
      <c r="K204" s="43"/>
      <c r="N204" s="43"/>
      <c r="O204" s="43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</row>
    <row r="205" spans="1:91" s="42" customFormat="1" ht="14.25" customHeight="1" x14ac:dyDescent="0.25">
      <c r="A205" s="94" t="s">
        <v>164</v>
      </c>
      <c r="B205" s="49"/>
      <c r="C205" s="49"/>
      <c r="D205" s="49"/>
      <c r="E205" s="49"/>
      <c r="F205" s="49"/>
      <c r="G205" s="49"/>
      <c r="H205" s="49"/>
      <c r="I205" s="49"/>
      <c r="J205" s="51"/>
      <c r="K205" s="43"/>
      <c r="L205" s="2"/>
      <c r="M205" s="43"/>
      <c r="N205" s="72"/>
      <c r="O205" s="43"/>
      <c r="P205" s="43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</row>
    <row r="206" spans="1:91" s="42" customFormat="1" ht="14.25" customHeight="1" x14ac:dyDescent="0.25">
      <c r="A206" s="94" t="s">
        <v>172</v>
      </c>
      <c r="B206" s="49"/>
      <c r="C206" s="49"/>
      <c r="D206" s="49"/>
      <c r="E206" s="49"/>
      <c r="F206" s="49"/>
      <c r="G206" s="49"/>
      <c r="H206" s="49"/>
      <c r="I206" s="49"/>
      <c r="J206" s="51"/>
      <c r="K206" s="43"/>
      <c r="L206" s="2"/>
      <c r="M206" s="43"/>
      <c r="N206" s="75"/>
      <c r="O206" s="43"/>
      <c r="P206" s="43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</row>
    <row r="207" spans="1:91" s="42" customFormat="1" ht="14.25" customHeight="1" x14ac:dyDescent="0.25">
      <c r="A207" s="94" t="s">
        <v>195</v>
      </c>
      <c r="B207" s="49"/>
      <c r="C207" s="49"/>
      <c r="D207" s="49"/>
      <c r="E207" s="49"/>
      <c r="F207" s="49"/>
      <c r="G207" s="49"/>
      <c r="H207" s="49"/>
      <c r="I207" s="49"/>
      <c r="J207" s="51"/>
      <c r="K207" s="72"/>
      <c r="L207" s="2"/>
      <c r="M207" s="43"/>
      <c r="N207" s="2"/>
      <c r="O207" s="72"/>
      <c r="P207" s="43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</row>
    <row r="208" spans="1:91" s="74" customFormat="1" ht="13.5" customHeight="1" x14ac:dyDescent="0.2">
      <c r="A208" s="184" t="s">
        <v>256</v>
      </c>
      <c r="B208" s="185"/>
      <c r="C208" s="185"/>
      <c r="D208" s="185"/>
      <c r="E208" s="185"/>
      <c r="F208" s="185"/>
      <c r="G208" s="185"/>
      <c r="H208" s="185"/>
      <c r="I208" s="185"/>
      <c r="J208" s="186"/>
      <c r="K208" s="75"/>
      <c r="L208" s="2"/>
      <c r="M208" s="72"/>
      <c r="N208" s="2"/>
      <c r="O208" s="75"/>
      <c r="P208" s="72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3"/>
      <c r="CA208" s="73"/>
      <c r="CB208" s="73"/>
      <c r="CC208" s="73"/>
      <c r="CD208" s="73"/>
      <c r="CE208" s="73"/>
      <c r="CF208" s="73"/>
      <c r="CG208" s="73"/>
      <c r="CH208" s="73"/>
      <c r="CI208" s="73"/>
      <c r="CJ208" s="73"/>
      <c r="CK208" s="73"/>
      <c r="CL208" s="73"/>
      <c r="CM208" s="73"/>
    </row>
    <row r="209" spans="1:91" s="75" customFormat="1" ht="14.25" customHeight="1" x14ac:dyDescent="0.2">
      <c r="A209" s="100" t="s">
        <v>222</v>
      </c>
      <c r="B209" s="101"/>
      <c r="C209" s="101"/>
      <c r="D209" s="101"/>
      <c r="E209" s="101"/>
      <c r="F209" s="101"/>
      <c r="G209" s="101"/>
      <c r="H209" s="101"/>
      <c r="I209" s="101"/>
      <c r="J209" s="102"/>
      <c r="K209" s="2"/>
      <c r="L209" s="2"/>
      <c r="N209" s="2"/>
      <c r="O209" s="2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  <c r="BX209" s="73"/>
      <c r="BY209" s="73"/>
      <c r="BZ209" s="73"/>
      <c r="CA209" s="73"/>
      <c r="CB209" s="73"/>
      <c r="CC209" s="73"/>
      <c r="CD209" s="73"/>
      <c r="CE209" s="73"/>
      <c r="CF209" s="73"/>
      <c r="CG209" s="73"/>
      <c r="CH209" s="73"/>
      <c r="CI209" s="73"/>
      <c r="CJ209" s="73"/>
      <c r="CK209" s="73"/>
      <c r="CL209" s="73"/>
      <c r="CM209" s="73"/>
    </row>
    <row r="210" spans="1:91" ht="15" x14ac:dyDescent="0.25">
      <c r="A210" s="114" t="s">
        <v>254</v>
      </c>
      <c r="B210" s="115"/>
      <c r="C210" s="115"/>
      <c r="D210" s="115"/>
      <c r="E210" s="115"/>
      <c r="F210" s="115"/>
      <c r="G210" s="115"/>
      <c r="H210" s="115"/>
      <c r="I210" s="115"/>
      <c r="J210" s="116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</row>
    <row r="211" spans="1:91" ht="15" x14ac:dyDescent="0.25">
      <c r="A211" s="2"/>
      <c r="B211" s="2"/>
      <c r="C211" s="2"/>
      <c r="D211" s="2"/>
      <c r="E211" s="2"/>
      <c r="F211" s="2"/>
      <c r="G211" s="2"/>
      <c r="H211" s="39"/>
      <c r="I211" s="39"/>
      <c r="J211" s="2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</row>
    <row r="212" spans="1:91" ht="15" x14ac:dyDescent="0.25">
      <c r="A212" s="2"/>
      <c r="B212" s="2"/>
      <c r="C212" s="2"/>
      <c r="D212" s="2"/>
      <c r="E212" s="2"/>
      <c r="F212" s="2"/>
      <c r="G212" s="2"/>
      <c r="H212" s="39"/>
      <c r="I212" s="39"/>
      <c r="J212" s="2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</row>
    <row r="213" spans="1:91" ht="15" x14ac:dyDescent="0.25">
      <c r="A213" s="2"/>
      <c r="B213" s="2"/>
      <c r="C213" s="2"/>
      <c r="D213" s="2"/>
      <c r="E213" s="2"/>
      <c r="F213" s="2"/>
      <c r="G213" s="2"/>
      <c r="H213" s="39"/>
      <c r="I213" s="39"/>
      <c r="J213" s="2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</row>
    <row r="214" spans="1:91" ht="15" x14ac:dyDescent="0.25">
      <c r="A214" s="2"/>
      <c r="B214" s="2"/>
      <c r="C214" s="2"/>
      <c r="D214" s="2"/>
      <c r="E214" s="2"/>
      <c r="F214" s="2"/>
      <c r="G214" s="2"/>
      <c r="H214" s="39"/>
      <c r="I214" s="39"/>
      <c r="J214" s="2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</row>
    <row r="215" spans="1:91" ht="15" x14ac:dyDescent="0.25">
      <c r="A215" s="2"/>
      <c r="B215" s="2"/>
      <c r="C215" s="2"/>
      <c r="D215" s="2"/>
      <c r="E215" s="2"/>
      <c r="F215" s="2"/>
      <c r="G215" s="2"/>
      <c r="H215" s="39"/>
      <c r="I215" s="39"/>
      <c r="J215" s="2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</row>
    <row r="216" spans="1:91" s="2" customFormat="1" ht="15" x14ac:dyDescent="0.25">
      <c r="H216" s="39"/>
      <c r="I216" s="39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</row>
    <row r="217" spans="1:91" s="2" customFormat="1" ht="15" x14ac:dyDescent="0.25">
      <c r="H217" s="39"/>
      <c r="I217" s="39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</row>
    <row r="218" spans="1:91" s="2" customFormat="1" ht="15" x14ac:dyDescent="0.25">
      <c r="H218" s="39"/>
      <c r="I218" s="39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</row>
    <row r="219" spans="1:91" s="2" customFormat="1" ht="15" x14ac:dyDescent="0.25">
      <c r="H219" s="39"/>
      <c r="I219" s="39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</row>
    <row r="220" spans="1:91" s="2" customFormat="1" ht="15" x14ac:dyDescent="0.25">
      <c r="H220" s="39"/>
      <c r="I220" s="39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</row>
    <row r="221" spans="1:91" s="2" customFormat="1" ht="15" x14ac:dyDescent="0.25">
      <c r="H221" s="39"/>
      <c r="I221" s="39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</row>
    <row r="222" spans="1:91" s="2" customFormat="1" ht="15" x14ac:dyDescent="0.25">
      <c r="H222" s="39"/>
      <c r="I222" s="39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</row>
    <row r="223" spans="1:91" s="2" customFormat="1" ht="15" x14ac:dyDescent="0.25">
      <c r="H223" s="39"/>
      <c r="I223" s="39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</row>
    <row r="224" spans="1:91" s="2" customFormat="1" ht="15" x14ac:dyDescent="0.25">
      <c r="H224" s="60"/>
      <c r="I224" s="39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</row>
    <row r="225" spans="1:91" s="2" customFormat="1" ht="15" x14ac:dyDescent="0.25">
      <c r="H225" s="60"/>
      <c r="I225" s="39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</row>
    <row r="226" spans="1:91" s="2" customFormat="1" ht="15" x14ac:dyDescent="0.25">
      <c r="H226" s="60"/>
      <c r="I226" s="39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</row>
    <row r="227" spans="1:91" s="2" customFormat="1" ht="15" x14ac:dyDescent="0.2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</row>
    <row r="228" spans="1:91" s="2" customFormat="1" ht="15" x14ac:dyDescent="0.2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</row>
    <row r="229" spans="1:91" s="2" customFormat="1" ht="15" x14ac:dyDescent="0.2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</row>
    <row r="230" spans="1:91" s="2" customFormat="1" ht="15" x14ac:dyDescent="0.2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</row>
    <row r="231" spans="1:91" s="2" customFormat="1" ht="15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</row>
    <row r="232" spans="1:91" s="2" customFormat="1" ht="15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</row>
    <row r="233" spans="1:91" s="2" customFormat="1" ht="15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</row>
    <row r="234" spans="1:91" s="2" customFormat="1" ht="15" x14ac:dyDescent="0.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</row>
    <row r="235" spans="1:91" s="2" customFormat="1" ht="15" x14ac:dyDescent="0.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</row>
    <row r="236" spans="1:91" s="2" customFormat="1" ht="15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</row>
    <row r="237" spans="1:91" s="2" customFormat="1" ht="15" x14ac:dyDescent="0.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</row>
    <row r="238" spans="1:91" s="2" customFormat="1" ht="15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L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</row>
    <row r="239" spans="1:91" s="2" customFormat="1" ht="15" x14ac:dyDescent="0.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L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</row>
    <row r="240" spans="1:91" s="2" customFormat="1" ht="15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L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</row>
    <row r="241" spans="1:27" s="2" customFormat="1" ht="15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L241" s="60"/>
    </row>
    <row r="242" spans="1:27" s="2" customFormat="1" ht="15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L242" s="60"/>
      <c r="N242" s="60"/>
    </row>
    <row r="243" spans="1:27" s="2" customFormat="1" ht="15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L243" s="60"/>
      <c r="N243" s="60"/>
    </row>
    <row r="244" spans="1:27" s="2" customFormat="1" ht="15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N244" s="60"/>
      <c r="O244" s="60"/>
    </row>
    <row r="245" spans="1:27" s="2" customFormat="1" ht="15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</row>
    <row r="246" spans="1:27" s="2" customFormat="1" ht="15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</row>
    <row r="247" spans="1:27" s="2" customFormat="1" ht="15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</row>
    <row r="248" spans="1:27" s="2" customFormat="1" ht="15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</row>
    <row r="249" spans="1:27" s="2" customFormat="1" ht="15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</row>
    <row r="250" spans="1:27" s="2" customFormat="1" ht="15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</row>
    <row r="251" spans="1:27" s="2" customFormat="1" ht="15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</row>
    <row r="252" spans="1:27" s="2" customFormat="1" ht="15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</row>
    <row r="253" spans="1:27" s="2" customFormat="1" ht="15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</row>
    <row r="254" spans="1:27" s="2" customFormat="1" ht="15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</row>
    <row r="255" spans="1:27" s="2" customFormat="1" ht="15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</row>
    <row r="256" spans="1:27" s="2" customFormat="1" ht="15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</row>
    <row r="257" spans="1:27" s="2" customFormat="1" ht="15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</row>
    <row r="258" spans="1:27" s="2" customFormat="1" ht="15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</row>
    <row r="259" spans="1:27" s="2" customFormat="1" ht="15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</row>
    <row r="260" spans="1:27" s="2" customFormat="1" ht="15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</row>
    <row r="261" spans="1:27" s="2" customFormat="1" ht="15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</row>
    <row r="262" spans="1:27" s="2" customFormat="1" ht="15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</row>
    <row r="263" spans="1:27" s="2" customFormat="1" ht="15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</row>
    <row r="264" spans="1:27" s="2" customFormat="1" ht="15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</row>
    <row r="265" spans="1:27" s="2" customFormat="1" ht="15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</row>
    <row r="266" spans="1:27" s="2" customFormat="1" ht="15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</row>
    <row r="267" spans="1:27" s="2" customFormat="1" ht="15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</row>
    <row r="268" spans="1:27" s="2" customFormat="1" ht="15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</row>
    <row r="269" spans="1:27" s="2" customFormat="1" ht="15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</row>
    <row r="270" spans="1:27" s="2" customFormat="1" ht="15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</row>
    <row r="271" spans="1:27" s="2" customFormat="1" ht="15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</row>
    <row r="272" spans="1:27" s="2" customFormat="1" ht="15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</row>
    <row r="273" spans="1:27" s="2" customFormat="1" ht="15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</row>
    <row r="274" spans="1:27" s="2" customFormat="1" ht="15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</row>
    <row r="275" spans="1:27" s="2" customFormat="1" ht="15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</row>
    <row r="276" spans="1:27" s="2" customFormat="1" ht="15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</row>
    <row r="277" spans="1:27" s="2" customFormat="1" ht="15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</row>
    <row r="278" spans="1:27" s="2" customFormat="1" ht="15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</row>
    <row r="279" spans="1:27" s="2" customFormat="1" ht="15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</row>
    <row r="280" spans="1:27" s="2" customFormat="1" ht="15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</row>
    <row r="281" spans="1:27" s="2" customFormat="1" ht="15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</row>
    <row r="282" spans="1:27" s="2" customFormat="1" ht="15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</row>
    <row r="283" spans="1:27" s="2" customFormat="1" ht="15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</row>
    <row r="284" spans="1:27" s="2" customFormat="1" ht="15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</row>
    <row r="285" spans="1:27" s="2" customFormat="1" ht="15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</row>
    <row r="286" spans="1:27" s="2" customFormat="1" ht="15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</row>
    <row r="287" spans="1:27" s="2" customFormat="1" ht="15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</row>
    <row r="288" spans="1:27" s="2" customFormat="1" ht="15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</row>
    <row r="289" spans="1:27" s="2" customFormat="1" ht="15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</row>
    <row r="290" spans="1:27" s="2" customFormat="1" ht="15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</row>
    <row r="291" spans="1:27" s="2" customFormat="1" ht="15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</row>
    <row r="292" spans="1:27" s="2" customFormat="1" ht="15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</row>
    <row r="293" spans="1:27" s="2" customFormat="1" ht="15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</row>
    <row r="294" spans="1:27" s="2" customFormat="1" ht="15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</row>
    <row r="295" spans="1:27" s="2" customFormat="1" ht="15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</row>
    <row r="296" spans="1:27" s="2" customFormat="1" ht="15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</row>
    <row r="297" spans="1:27" s="2" customFormat="1" ht="15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</row>
    <row r="298" spans="1:27" s="2" customFormat="1" ht="15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</row>
    <row r="299" spans="1:27" s="2" customFormat="1" ht="15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</row>
    <row r="300" spans="1:27" s="2" customFormat="1" ht="15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</row>
    <row r="301" spans="1:27" s="2" customFormat="1" ht="15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</row>
    <row r="302" spans="1:27" s="2" customFormat="1" ht="15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</row>
    <row r="303" spans="1:27" s="2" customFormat="1" ht="15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</row>
    <row r="304" spans="1:27" s="2" customFormat="1" ht="15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</row>
    <row r="305" spans="1:27" s="2" customFormat="1" ht="15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</row>
    <row r="306" spans="1:27" s="2" customFormat="1" ht="15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</row>
    <row r="307" spans="1:27" s="2" customFormat="1" ht="15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</row>
    <row r="308" spans="1:27" s="2" customFormat="1" ht="15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</row>
    <row r="309" spans="1:27" s="2" customFormat="1" ht="15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</row>
    <row r="310" spans="1:27" s="2" customFormat="1" ht="15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</row>
    <row r="311" spans="1:27" s="2" customFormat="1" ht="15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</row>
    <row r="312" spans="1:27" s="2" customFormat="1" ht="15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</row>
    <row r="313" spans="1:27" s="2" customFormat="1" ht="15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</row>
    <row r="314" spans="1:27" s="2" customFormat="1" ht="15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</row>
    <row r="315" spans="1:27" s="2" customFormat="1" ht="15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</row>
    <row r="316" spans="1:27" s="2" customFormat="1" ht="15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</row>
    <row r="317" spans="1:27" s="2" customFormat="1" ht="15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</row>
    <row r="318" spans="1:27" s="2" customFormat="1" ht="15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</row>
    <row r="319" spans="1:27" s="2" customFormat="1" ht="15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</row>
    <row r="320" spans="1:27" s="2" customFormat="1" ht="15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</row>
    <row r="321" spans="1:27" s="2" customFormat="1" ht="15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</row>
    <row r="322" spans="1:27" s="2" customFormat="1" ht="15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</row>
    <row r="323" spans="1:27" s="2" customFormat="1" ht="15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</row>
    <row r="324" spans="1:27" s="2" customFormat="1" ht="15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</row>
    <row r="325" spans="1:27" s="2" customFormat="1" ht="15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</row>
    <row r="326" spans="1:27" s="2" customFormat="1" ht="15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</row>
    <row r="327" spans="1:27" s="2" customFormat="1" ht="15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</row>
    <row r="328" spans="1:27" s="2" customFormat="1" ht="15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</row>
    <row r="329" spans="1:27" s="2" customFormat="1" ht="15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</row>
    <row r="330" spans="1:27" s="2" customFormat="1" ht="15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</row>
    <row r="331" spans="1:27" s="2" customFormat="1" ht="15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</row>
    <row r="332" spans="1:27" s="2" customFormat="1" ht="15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</row>
    <row r="333" spans="1:27" s="2" customFormat="1" ht="15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</row>
    <row r="334" spans="1:27" s="2" customFormat="1" ht="15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</row>
    <row r="335" spans="1:27" s="2" customFormat="1" ht="15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</row>
    <row r="336" spans="1:27" s="2" customFormat="1" ht="15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</row>
    <row r="337" spans="1:27" s="2" customFormat="1" ht="15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</row>
    <row r="338" spans="1:27" s="2" customFormat="1" ht="15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</row>
    <row r="339" spans="1:27" s="2" customFormat="1" ht="15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</row>
    <row r="340" spans="1:27" s="2" customFormat="1" ht="15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</row>
    <row r="341" spans="1:27" s="2" customFormat="1" ht="15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</row>
    <row r="342" spans="1:27" s="2" customFormat="1" ht="15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</row>
    <row r="343" spans="1:27" s="2" customFormat="1" ht="15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</row>
    <row r="344" spans="1:27" s="2" customFormat="1" ht="15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</row>
    <row r="345" spans="1:27" s="2" customFormat="1" ht="15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</row>
    <row r="346" spans="1:27" s="2" customFormat="1" ht="15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</row>
    <row r="347" spans="1:27" s="2" customFormat="1" ht="15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</row>
    <row r="348" spans="1:27" s="2" customFormat="1" ht="15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</row>
    <row r="349" spans="1:27" s="2" customFormat="1" ht="15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</row>
    <row r="350" spans="1:27" s="2" customFormat="1" ht="15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</row>
    <row r="351" spans="1:27" s="2" customFormat="1" ht="15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</row>
    <row r="352" spans="1:27" s="2" customFormat="1" ht="15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</row>
    <row r="353" spans="1:27" s="2" customFormat="1" ht="15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</row>
    <row r="354" spans="1:27" s="2" customFormat="1" ht="15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</row>
    <row r="355" spans="1:27" s="2" customFormat="1" ht="15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</row>
    <row r="356" spans="1:27" s="2" customFormat="1" ht="15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</row>
    <row r="357" spans="1:27" s="2" customFormat="1" ht="15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</row>
    <row r="358" spans="1:27" s="2" customFormat="1" ht="15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</row>
    <row r="359" spans="1:27" s="2" customFormat="1" ht="15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</row>
    <row r="360" spans="1:27" s="2" customFormat="1" ht="15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</row>
    <row r="361" spans="1:27" s="2" customFormat="1" ht="15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</row>
    <row r="362" spans="1:27" s="2" customFormat="1" ht="15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</row>
    <row r="363" spans="1:27" s="2" customFormat="1" ht="15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</row>
    <row r="364" spans="1:27" s="2" customFormat="1" ht="15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</row>
    <row r="365" spans="1:27" s="2" customFormat="1" ht="15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</row>
    <row r="366" spans="1:27" s="2" customFormat="1" ht="15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</row>
    <row r="367" spans="1:27" s="2" customFormat="1" ht="15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</row>
    <row r="368" spans="1:27" s="2" customFormat="1" ht="15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</row>
    <row r="369" spans="1:27" s="2" customFormat="1" ht="15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</row>
    <row r="370" spans="1:27" s="2" customFormat="1" ht="15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</row>
    <row r="371" spans="1:27" s="2" customFormat="1" ht="15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</row>
    <row r="372" spans="1:27" s="2" customFormat="1" ht="15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</row>
    <row r="373" spans="1:27" s="2" customFormat="1" ht="15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</row>
    <row r="374" spans="1:27" s="2" customFormat="1" ht="15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</row>
    <row r="375" spans="1:27" s="2" customFormat="1" ht="15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</row>
    <row r="376" spans="1:27" s="2" customFormat="1" ht="15" x14ac:dyDescent="0.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</row>
    <row r="377" spans="1:27" s="2" customFormat="1" ht="15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</row>
    <row r="378" spans="1:27" s="2" customFormat="1" ht="15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</row>
    <row r="379" spans="1:27" s="2" customFormat="1" ht="15" x14ac:dyDescent="0.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</row>
    <row r="380" spans="1:27" s="2" customFormat="1" ht="15" x14ac:dyDescent="0.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</row>
    <row r="381" spans="1:27" s="2" customFormat="1" ht="15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</row>
    <row r="382" spans="1:27" s="2" customFormat="1" ht="15" x14ac:dyDescent="0.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</row>
    <row r="383" spans="1:27" s="2" customFormat="1" ht="15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</row>
    <row r="384" spans="1:27" s="2" customFormat="1" ht="15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</row>
    <row r="385" spans="1:27" s="2" customFormat="1" ht="15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</row>
    <row r="386" spans="1:27" s="2" customFormat="1" ht="15" x14ac:dyDescent="0.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</row>
    <row r="387" spans="1:27" s="2" customFormat="1" ht="15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</row>
    <row r="388" spans="1:27" s="2" customFormat="1" ht="15" x14ac:dyDescent="0.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</row>
    <row r="389" spans="1:27" s="2" customFormat="1" ht="15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</row>
    <row r="390" spans="1:27" s="2" customFormat="1" ht="15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</row>
    <row r="391" spans="1:27" s="2" customFormat="1" ht="15" x14ac:dyDescent="0.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</row>
    <row r="392" spans="1:27" s="2" customFormat="1" ht="15" x14ac:dyDescent="0.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</row>
    <row r="393" spans="1:27" s="2" customFormat="1" ht="15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</row>
    <row r="394" spans="1:27" s="2" customFormat="1" ht="15" x14ac:dyDescent="0.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</row>
    <row r="395" spans="1:27" s="2" customFormat="1" ht="15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</row>
    <row r="396" spans="1:27" s="2" customFormat="1" ht="15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</row>
    <row r="397" spans="1:27" s="2" customFormat="1" ht="15" x14ac:dyDescent="0.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</row>
    <row r="398" spans="1:27" s="60" customFormat="1" ht="15" x14ac:dyDescent="0.25"/>
    <row r="399" spans="1:27" s="60" customFormat="1" ht="15" x14ac:dyDescent="0.25"/>
    <row r="400" spans="1:27" s="60" customFormat="1" ht="15" x14ac:dyDescent="0.25"/>
    <row r="401" spans="8:15" s="60" customFormat="1" ht="15" x14ac:dyDescent="0.25"/>
    <row r="402" spans="8:15" s="60" customFormat="1" ht="15" x14ac:dyDescent="0.25"/>
    <row r="403" spans="8:15" s="60" customFormat="1" ht="15" x14ac:dyDescent="0.25"/>
    <row r="404" spans="8:15" s="60" customFormat="1" ht="15" x14ac:dyDescent="0.25"/>
    <row r="405" spans="8:15" s="60" customFormat="1" ht="15" x14ac:dyDescent="0.25"/>
    <row r="406" spans="8:15" s="60" customFormat="1" ht="15" x14ac:dyDescent="0.25"/>
    <row r="407" spans="8:15" s="60" customFormat="1" ht="15" x14ac:dyDescent="0.25"/>
    <row r="408" spans="8:15" s="60" customFormat="1" ht="15" x14ac:dyDescent="0.25"/>
    <row r="409" spans="8:15" s="60" customFormat="1" ht="15" x14ac:dyDescent="0.25"/>
    <row r="410" spans="8:15" s="60" customFormat="1" ht="15" x14ac:dyDescent="0.25">
      <c r="L410" s="2"/>
    </row>
    <row r="411" spans="8:15" s="60" customFormat="1" ht="15" x14ac:dyDescent="0.25">
      <c r="L411" s="2"/>
    </row>
    <row r="412" spans="8:15" s="60" customFormat="1" ht="15" x14ac:dyDescent="0.25">
      <c r="L412" s="2"/>
    </row>
    <row r="413" spans="8:15" s="60" customFormat="1" ht="15" x14ac:dyDescent="0.25">
      <c r="L413" s="2"/>
    </row>
    <row r="414" spans="8:15" s="60" customFormat="1" ht="15" x14ac:dyDescent="0.25">
      <c r="L414" s="2"/>
      <c r="N414" s="2"/>
    </row>
    <row r="415" spans="8:15" s="60" customFormat="1" ht="15" x14ac:dyDescent="0.25">
      <c r="H415" s="10"/>
      <c r="L415" s="2"/>
      <c r="N415" s="2"/>
    </row>
    <row r="416" spans="8:15" s="60" customFormat="1" ht="15" x14ac:dyDescent="0.25">
      <c r="H416" s="10"/>
      <c r="K416" s="2"/>
      <c r="L416" s="2"/>
      <c r="N416" s="2"/>
      <c r="O416" s="2"/>
    </row>
    <row r="417" spans="1:10" ht="15" x14ac:dyDescent="0.25">
      <c r="A417" s="60"/>
      <c r="B417" s="60"/>
      <c r="C417" s="60"/>
      <c r="D417" s="60"/>
      <c r="E417" s="60"/>
      <c r="F417" s="60"/>
      <c r="G417" s="60"/>
      <c r="I417" s="60"/>
      <c r="J417" s="60"/>
    </row>
  </sheetData>
  <sheetProtection sheet="1"/>
  <customSheetViews>
    <customSheetView guid="{4F6373BA-92F4-49C3-9B63-52E2B2C75DC1}" scale="110" showPageBreaks="1" printArea="1">
      <selection sqref="A1:J179"/>
      <rowBreaks count="4" manualBreakCount="4">
        <brk id="41" max="9" man="1"/>
        <brk id="77" max="9" man="1"/>
        <brk id="117" max="9" man="1"/>
        <brk id="163" max="9" man="1"/>
      </rowBreaks>
      <pageMargins left="0.7" right="0.7" top="0.75" bottom="0.75" header="0.3" footer="0.3"/>
      <printOptions horizontalCentered="1" verticalCentered="1"/>
      <pageSetup scale="81" orientation="portrait" r:id="rId1"/>
    </customSheetView>
  </customSheetViews>
  <mergeCells count="278">
    <mergeCell ref="F81:G81"/>
    <mergeCell ref="A174:A176"/>
    <mergeCell ref="B133:E133"/>
    <mergeCell ref="F133:G133"/>
    <mergeCell ref="A147:J147"/>
    <mergeCell ref="B143:E143"/>
    <mergeCell ref="B142:E142"/>
    <mergeCell ref="A149:J149"/>
    <mergeCell ref="D128:E128"/>
    <mergeCell ref="D126:E126"/>
    <mergeCell ref="B138:E138"/>
    <mergeCell ref="A139:J139"/>
    <mergeCell ref="B102:E102"/>
    <mergeCell ref="B103:E103"/>
    <mergeCell ref="A144:J144"/>
    <mergeCell ref="B145:E145"/>
    <mergeCell ref="B146:E146"/>
    <mergeCell ref="A166:J166"/>
    <mergeCell ref="B167:E167"/>
    <mergeCell ref="F157:G157"/>
    <mergeCell ref="F165:G165"/>
    <mergeCell ref="B164:E164"/>
    <mergeCell ref="B174:E176"/>
    <mergeCell ref="B93:E93"/>
    <mergeCell ref="A195:J195"/>
    <mergeCell ref="B188:E188"/>
    <mergeCell ref="B161:E161"/>
    <mergeCell ref="F161:G161"/>
    <mergeCell ref="A159:A160"/>
    <mergeCell ref="B170:E170"/>
    <mergeCell ref="F170:G170"/>
    <mergeCell ref="I174:I176"/>
    <mergeCell ref="B168:E168"/>
    <mergeCell ref="B169:E169"/>
    <mergeCell ref="B180:E180"/>
    <mergeCell ref="B181:E181"/>
    <mergeCell ref="F181:G181"/>
    <mergeCell ref="A189:J189"/>
    <mergeCell ref="B190:E190"/>
    <mergeCell ref="B191:E191"/>
    <mergeCell ref="B163:E163"/>
    <mergeCell ref="F163:G163"/>
    <mergeCell ref="B162:E162"/>
    <mergeCell ref="F162:G162"/>
    <mergeCell ref="F187:G187"/>
    <mergeCell ref="F164:G164"/>
    <mergeCell ref="B165:E165"/>
    <mergeCell ref="B194:E194"/>
    <mergeCell ref="A208:J208"/>
    <mergeCell ref="A197:I197"/>
    <mergeCell ref="A171:J171"/>
    <mergeCell ref="B172:E172"/>
    <mergeCell ref="A179:J179"/>
    <mergeCell ref="F196:G196"/>
    <mergeCell ref="B184:E184"/>
    <mergeCell ref="F184:G184"/>
    <mergeCell ref="A185:J185"/>
    <mergeCell ref="B186:E186"/>
    <mergeCell ref="F186:G186"/>
    <mergeCell ref="B187:E187"/>
    <mergeCell ref="A204:J204"/>
    <mergeCell ref="A199:J199"/>
    <mergeCell ref="B196:E196"/>
    <mergeCell ref="F188:G188"/>
    <mergeCell ref="B183:E183"/>
    <mergeCell ref="A182:J182"/>
    <mergeCell ref="F172:G172"/>
    <mergeCell ref="A193:J193"/>
    <mergeCell ref="F180:G180"/>
    <mergeCell ref="B173:E173"/>
    <mergeCell ref="F173:G173"/>
    <mergeCell ref="A198:J198"/>
    <mergeCell ref="F178:G178"/>
    <mergeCell ref="F194:G194"/>
    <mergeCell ref="F169:G169"/>
    <mergeCell ref="A154:J154"/>
    <mergeCell ref="B155:E155"/>
    <mergeCell ref="A156:J156"/>
    <mergeCell ref="B157:E157"/>
    <mergeCell ref="B178:E178"/>
    <mergeCell ref="A177:J177"/>
    <mergeCell ref="B107:E107"/>
    <mergeCell ref="D120:E121"/>
    <mergeCell ref="F93:G93"/>
    <mergeCell ref="A108:J108"/>
    <mergeCell ref="B109:E109"/>
    <mergeCell ref="F109:G109"/>
    <mergeCell ref="A115:J115"/>
    <mergeCell ref="F105:G105"/>
    <mergeCell ref="F107:G107"/>
    <mergeCell ref="D117:E117"/>
    <mergeCell ref="B94:E94"/>
    <mergeCell ref="D118:E118"/>
    <mergeCell ref="B98:E98"/>
    <mergeCell ref="B153:E153"/>
    <mergeCell ref="B152:E152"/>
    <mergeCell ref="B150:E150"/>
    <mergeCell ref="B151:E151"/>
    <mergeCell ref="B131:E131"/>
    <mergeCell ref="F94:G94"/>
    <mergeCell ref="F117:G117"/>
    <mergeCell ref="A104:J104"/>
    <mergeCell ref="A92:J92"/>
    <mergeCell ref="F102:G102"/>
    <mergeCell ref="B116:C121"/>
    <mergeCell ref="A100:J100"/>
    <mergeCell ref="B101:E101"/>
    <mergeCell ref="B111:C114"/>
    <mergeCell ref="B99:E99"/>
    <mergeCell ref="A110:J110"/>
    <mergeCell ref="F116:G116"/>
    <mergeCell ref="F114:G114"/>
    <mergeCell ref="B105:E105"/>
    <mergeCell ref="D116:E116"/>
    <mergeCell ref="D111:E112"/>
    <mergeCell ref="D113:E113"/>
    <mergeCell ref="D114:E114"/>
    <mergeCell ref="A106:J106"/>
    <mergeCell ref="A85:J85"/>
    <mergeCell ref="F86:G86"/>
    <mergeCell ref="B73:E73"/>
    <mergeCell ref="F88:G88"/>
    <mergeCell ref="F73:G73"/>
    <mergeCell ref="B84:E84"/>
    <mergeCell ref="B79:E79"/>
    <mergeCell ref="B80:E80"/>
    <mergeCell ref="B60:E60"/>
    <mergeCell ref="A77:J77"/>
    <mergeCell ref="B65:E66"/>
    <mergeCell ref="J65:J66"/>
    <mergeCell ref="B87:E87"/>
    <mergeCell ref="B88:E88"/>
    <mergeCell ref="B72:E72"/>
    <mergeCell ref="B64:E64"/>
    <mergeCell ref="A82:J82"/>
    <mergeCell ref="B83:E83"/>
    <mergeCell ref="A67:J67"/>
    <mergeCell ref="B62:E62"/>
    <mergeCell ref="B63:E63"/>
    <mergeCell ref="B81:E81"/>
    <mergeCell ref="B69:E69"/>
    <mergeCell ref="A70:J70"/>
    <mergeCell ref="B11:E11"/>
    <mergeCell ref="B78:E78"/>
    <mergeCell ref="B28:E28"/>
    <mergeCell ref="A14:J14"/>
    <mergeCell ref="B15:E15"/>
    <mergeCell ref="A16:J16"/>
    <mergeCell ref="B17:E17"/>
    <mergeCell ref="F19:G19"/>
    <mergeCell ref="F18:G18"/>
    <mergeCell ref="F15:G15"/>
    <mergeCell ref="F32:G32"/>
    <mergeCell ref="B53:E53"/>
    <mergeCell ref="B48:E48"/>
    <mergeCell ref="B49:E49"/>
    <mergeCell ref="B47:E47"/>
    <mergeCell ref="A44:J44"/>
    <mergeCell ref="B45:E45"/>
    <mergeCell ref="F45:G45"/>
    <mergeCell ref="A46:J46"/>
    <mergeCell ref="B50:E50"/>
    <mergeCell ref="B51:E51"/>
    <mergeCell ref="B43:E43"/>
    <mergeCell ref="B55:E55"/>
    <mergeCell ref="B54:E54"/>
    <mergeCell ref="B36:E36"/>
    <mergeCell ref="F36:G36"/>
    <mergeCell ref="B41:E41"/>
    <mergeCell ref="F41:G41"/>
    <mergeCell ref="A12:J12"/>
    <mergeCell ref="B18:E18"/>
    <mergeCell ref="F17:G17"/>
    <mergeCell ref="B19:E19"/>
    <mergeCell ref="A20:J20"/>
    <mergeCell ref="B22:E22"/>
    <mergeCell ref="B13:E13"/>
    <mergeCell ref="B21:E21"/>
    <mergeCell ref="B25:E25"/>
    <mergeCell ref="F22:G22"/>
    <mergeCell ref="F23:G23"/>
    <mergeCell ref="F43:G43"/>
    <mergeCell ref="B39:E39"/>
    <mergeCell ref="B26:E26"/>
    <mergeCell ref="B27:E27"/>
    <mergeCell ref="F39:G39"/>
    <mergeCell ref="B32:E32"/>
    <mergeCell ref="B38:E38"/>
    <mergeCell ref="B23:E23"/>
    <mergeCell ref="A24:J24"/>
    <mergeCell ref="A40:J40"/>
    <mergeCell ref="F26:G26"/>
    <mergeCell ref="F27:G27"/>
    <mergeCell ref="B30:E30"/>
    <mergeCell ref="A31:J31"/>
    <mergeCell ref="F30:G30"/>
    <mergeCell ref="A29:J29"/>
    <mergeCell ref="A42:J42"/>
    <mergeCell ref="F38:G38"/>
    <mergeCell ref="A37:J37"/>
    <mergeCell ref="A33:J33"/>
    <mergeCell ref="B34:E34"/>
    <mergeCell ref="F34:G34"/>
    <mergeCell ref="B35:E35"/>
    <mergeCell ref="F35:G35"/>
    <mergeCell ref="B56:E56"/>
    <mergeCell ref="F68:G68"/>
    <mergeCell ref="F69:G69"/>
    <mergeCell ref="B68:E68"/>
    <mergeCell ref="B52:E52"/>
    <mergeCell ref="A74:J74"/>
    <mergeCell ref="B75:E75"/>
    <mergeCell ref="F75:G75"/>
    <mergeCell ref="B76:E76"/>
    <mergeCell ref="F76:G76"/>
    <mergeCell ref="B57:E57"/>
    <mergeCell ref="B59:E59"/>
    <mergeCell ref="B71:E71"/>
    <mergeCell ref="B61:E61"/>
    <mergeCell ref="B58:E58"/>
    <mergeCell ref="A1:J1"/>
    <mergeCell ref="B2:E2"/>
    <mergeCell ref="F2:G2"/>
    <mergeCell ref="A3:J3"/>
    <mergeCell ref="B4:E4"/>
    <mergeCell ref="A10:J10"/>
    <mergeCell ref="B7:E7"/>
    <mergeCell ref="F6:G6"/>
    <mergeCell ref="F7:G7"/>
    <mergeCell ref="A8:J8"/>
    <mergeCell ref="B9:E9"/>
    <mergeCell ref="F9:G9"/>
    <mergeCell ref="A5:J5"/>
    <mergeCell ref="B6:E6"/>
    <mergeCell ref="B132:E132"/>
    <mergeCell ref="F148:G148"/>
    <mergeCell ref="B140:E140"/>
    <mergeCell ref="B141:E141"/>
    <mergeCell ref="F140:G140"/>
    <mergeCell ref="B130:E130"/>
    <mergeCell ref="D119:E119"/>
    <mergeCell ref="D124:E124"/>
    <mergeCell ref="D125:E125"/>
    <mergeCell ref="B134:E134"/>
    <mergeCell ref="B135:E135"/>
    <mergeCell ref="D123:E123"/>
    <mergeCell ref="F136:G136"/>
    <mergeCell ref="A137:J137"/>
    <mergeCell ref="F141:G141"/>
    <mergeCell ref="F138:G138"/>
    <mergeCell ref="B148:E148"/>
    <mergeCell ref="D127:E127"/>
    <mergeCell ref="B136:E136"/>
    <mergeCell ref="F135:G135"/>
    <mergeCell ref="A210:J210"/>
    <mergeCell ref="B192:E192"/>
    <mergeCell ref="B86:E86"/>
    <mergeCell ref="F83:G83"/>
    <mergeCell ref="F151:G151"/>
    <mergeCell ref="F153:G153"/>
    <mergeCell ref="F155:G155"/>
    <mergeCell ref="A158:J158"/>
    <mergeCell ref="B159:E160"/>
    <mergeCell ref="F159:F160"/>
    <mergeCell ref="J159:J160"/>
    <mergeCell ref="A89:J89"/>
    <mergeCell ref="B91:E91"/>
    <mergeCell ref="A129:J129"/>
    <mergeCell ref="F143:G143"/>
    <mergeCell ref="F146:G146"/>
    <mergeCell ref="A97:J97"/>
    <mergeCell ref="A95:J95"/>
    <mergeCell ref="B96:E96"/>
    <mergeCell ref="F96:G96"/>
    <mergeCell ref="B90:E90"/>
    <mergeCell ref="F142:G142"/>
    <mergeCell ref="D122:E122"/>
    <mergeCell ref="B122:C128"/>
  </mergeCells>
  <printOptions horizontalCentered="1"/>
  <pageMargins left="0.25" right="0.25" top="0.75" bottom="0.75" header="0.3" footer="0.3"/>
  <pageSetup scale="99" fitToHeight="0" orientation="portrait" r:id="rId2"/>
  <headerFooter alignWithMargins="0"/>
  <rowBreaks count="5" manualBreakCount="5">
    <brk id="45" min="5" max="9" man="1"/>
    <brk id="76" min="5" max="9" man="1"/>
    <brk id="114" min="5" max="9" man="1"/>
    <brk id="148" min="5" max="9" man="1"/>
    <brk id="184" min="5" max="9" man="1"/>
  </rowBreaks>
  <ignoredErrors>
    <ignoredError sqref="J102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Fee Schedule</vt:lpstr>
      <vt:lpstr>'Fee Schedule'!_ftn1</vt:lpstr>
      <vt:lpstr>'Fee Schedule'!_ftn2</vt:lpstr>
      <vt:lpstr>'Fee Schedule'!_ftnref1</vt:lpstr>
      <vt:lpstr>'Fee Schedule'!_ftnref2</vt:lpstr>
      <vt:lpstr>'Fee Schedule'!_ftnref3</vt:lpstr>
      <vt:lpstr>'Fee Schedule'!Print_Area</vt:lpstr>
      <vt:lpstr>'Fee Schedule'!Print_Titles</vt:lpstr>
    </vt:vector>
  </TitlesOfParts>
  <Company>Town of Morrisville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B. Grace</dc:creator>
  <cp:lastModifiedBy>Jennifer C. Bullock</cp:lastModifiedBy>
  <cp:lastPrinted>2022-10-31T16:03:05Z</cp:lastPrinted>
  <dcterms:created xsi:type="dcterms:W3CDTF">2015-07-01T20:11:19Z</dcterms:created>
  <dcterms:modified xsi:type="dcterms:W3CDTF">2024-08-14T15:28:46Z</dcterms:modified>
</cp:coreProperties>
</file>