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wnofmorrisville-my.sharepoint.com/personal/bnelson_morrisvillenc_gov/Documents/Desktop/"/>
    </mc:Choice>
  </mc:AlternateContent>
  <xr:revisionPtr revIDLastSave="0" documentId="8_{23AD63E0-5AB8-4A35-A367-C8542D2320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e Schedule" sheetId="1" r:id="rId1"/>
  </sheets>
  <definedNames>
    <definedName name="_ftn1" localSheetId="0">'Fee Schedule'!$A$198</definedName>
    <definedName name="_ftn2" localSheetId="0">'Fee Schedule'!$A$199</definedName>
    <definedName name="_ftn3" localSheetId="0">'Fee Schedule'!#REF!</definedName>
    <definedName name="_ftnref1" localSheetId="0">'Fee Schedule'!$B$47</definedName>
    <definedName name="_ftnref2" localSheetId="0">'Fee Schedule'!$F$122</definedName>
    <definedName name="_ftnref3" localSheetId="0">'Fee Schedule'!$G$121</definedName>
    <definedName name="_Ref385346576" localSheetId="0">'Fee Schedule'!#REF!</definedName>
    <definedName name="_Toc423471773" localSheetId="0">'Fee Schedule'!#REF!</definedName>
    <definedName name="_Toc423471774" localSheetId="0">#REF!</definedName>
    <definedName name="_xlnm.Print_Area" localSheetId="0">'Fee Schedule'!$A$1:$J$209</definedName>
    <definedName name="_xlnm.Print_Titles" localSheetId="0">'Fee Schedule'!$2:$2</definedName>
    <definedName name="Z_4F6373BA_92F4_49C3_9B63_52E2B2C75DC1_.wvu.PrintArea" localSheetId="0" hidden="1">'Fee Schedule'!$A$1:$J$208</definedName>
    <definedName name="Z_4F6373BA_92F4_49C3_9B63_52E2B2C75DC1_.wvu.PrintTitles" localSheetId="0" hidden="1">'Fee Schedule'!$2:$2</definedName>
  </definedNames>
  <calcPr calcId="191028"/>
  <customWorkbookViews>
    <customWorkbookView name="Webpage" guid="{4F6373BA-92F4-49C3-9B63-52E2B2C75DC1}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  <c r="J72" i="1"/>
  <c r="J78" i="1"/>
  <c r="J94" i="1"/>
  <c r="J131" i="1"/>
  <c r="J134" i="1"/>
  <c r="J149" i="1"/>
  <c r="J163" i="1"/>
  <c r="J162" i="1"/>
  <c r="J158" i="1"/>
  <c r="J157" i="1"/>
  <c r="J166" i="1"/>
  <c r="J165" i="1"/>
  <c r="J182" i="1"/>
  <c r="J173" i="1"/>
  <c r="J174" i="1"/>
  <c r="J191" i="1"/>
  <c r="J190" i="1"/>
  <c r="J189" i="1"/>
  <c r="J150" i="1"/>
  <c r="J148" i="1"/>
  <c r="J146" i="1"/>
  <c r="J141" i="1"/>
  <c r="J129" i="1"/>
  <c r="J127" i="1"/>
  <c r="J126" i="1"/>
  <c r="J123" i="1"/>
  <c r="J122" i="1"/>
  <c r="J121" i="1"/>
  <c r="J119" i="1"/>
  <c r="J118" i="1"/>
  <c r="J117" i="1"/>
  <c r="J116" i="1"/>
  <c r="J106" i="1"/>
  <c r="J104" i="1"/>
  <c r="J102" i="1"/>
  <c r="J101" i="1"/>
  <c r="J93" i="1"/>
  <c r="J92" i="1"/>
  <c r="J89" i="1"/>
  <c r="J86" i="1"/>
  <c r="J82" i="1"/>
  <c r="J81" i="1"/>
  <c r="J80" i="1"/>
  <c r="J75" i="1"/>
  <c r="J74" i="1"/>
  <c r="J25" i="1"/>
  <c r="J21" i="1"/>
  <c r="J11" i="1"/>
  <c r="J28" i="1"/>
  <c r="J13" i="1"/>
  <c r="J4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124" i="1"/>
  <c r="J115" i="1"/>
  <c r="J114" i="1"/>
  <c r="J177" i="1"/>
  <c r="J36" i="1"/>
  <c r="J35" i="1"/>
  <c r="J34" i="1"/>
  <c r="J83" i="1"/>
  <c r="J167" i="1"/>
  <c r="J193" i="1"/>
  <c r="J22" i="1"/>
  <c r="J175" i="1" l="1"/>
  <c r="J161" i="1"/>
  <c r="J137" i="1"/>
  <c r="J136" i="1"/>
  <c r="J128" i="1" l="1"/>
  <c r="J112" i="1" l="1"/>
  <c r="J187" i="1"/>
  <c r="J168" i="1" l="1"/>
  <c r="J172" i="1" l="1"/>
  <c r="J160" i="1" l="1"/>
  <c r="J159" i="1"/>
  <c r="J186" i="1"/>
  <c r="J23" i="1"/>
  <c r="J27" i="1"/>
  <c r="J26" i="1"/>
  <c r="J30" i="1"/>
  <c r="J32" i="1"/>
  <c r="J38" i="1"/>
  <c r="J39" i="1"/>
  <c r="J41" i="1"/>
  <c r="J45" i="1"/>
  <c r="J43" i="1"/>
  <c r="J195" i="1"/>
  <c r="J185" i="1"/>
  <c r="J196" i="1" s="1"/>
  <c r="J179" i="1"/>
  <c r="J171" i="1"/>
  <c r="J155" i="1"/>
  <c r="J153" i="1"/>
  <c r="J147" i="1"/>
  <c r="J144" i="1"/>
  <c r="J142" i="1"/>
  <c r="J139" i="1"/>
  <c r="J138" i="1"/>
  <c r="J133" i="1"/>
  <c r="J130" i="1"/>
  <c r="J110" i="1"/>
  <c r="J108" i="1"/>
  <c r="J105" i="1"/>
  <c r="J99" i="1"/>
  <c r="J97" i="1"/>
  <c r="J96" i="1"/>
  <c r="J85" i="1"/>
  <c r="J69" i="1"/>
  <c r="J70" i="1"/>
  <c r="J18" i="1"/>
  <c r="J17" i="1"/>
  <c r="J15" i="1"/>
  <c r="J9" i="1"/>
  <c r="J7" i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Instructions</author>
    <author>Amy L. Lindley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requested adjustments.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" authorId="0" shapeId="0" xr:uid="{17901700-DA38-4EE8-9F66-CA83B1DEE346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plan sheets.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requested standards.</t>
        </r>
      </text>
    </comment>
    <comment ref="A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1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peer review.</t>
        </r>
      </text>
    </comment>
    <comment ref="A2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2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2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2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decimals places.  e.g., 12.03</t>
        </r>
      </text>
    </comment>
    <comment ref="A2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27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2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reviews.</t>
        </r>
      </text>
    </comment>
    <comment ref="A3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3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38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39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41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43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45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47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7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decimals places.  e.g., 12.03</t>
        </r>
      </text>
    </comment>
    <comment ref="A48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8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inspections.</t>
        </r>
      </text>
    </comment>
    <comment ref="A49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9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inspections.</t>
        </r>
      </text>
    </comment>
    <comment ref="A50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0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driveway openings.</t>
        </r>
      </text>
    </comment>
    <comment ref="A5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1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decimals places.  e.g., 12.03</t>
        </r>
      </text>
    </comment>
    <comment ref="A5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53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3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5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4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55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5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56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buildings.</t>
        </r>
      </text>
    </comment>
    <comment ref="A5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7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buildings.</t>
        </r>
      </text>
    </comment>
    <comment ref="A58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8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59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9" authorId="0" shapeId="0" xr:uid="{108A2B55-4F8B-460F-B331-4B50A20D31DB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60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0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decimals places.  e.g., 12.03</t>
        </r>
      </text>
    </comment>
    <comment ref="A61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1" authorId="0" shapeId="0" xr:uid="{AA829283-1747-49F7-BEDF-12329B879F73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62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2" authorId="0" shapeId="0" xr:uid="{017B39E0-8B71-4C06-8B7D-7FBFE5491044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63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3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facilities.</t>
        </r>
      </text>
    </comment>
    <comment ref="A64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4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inspections.</t>
        </r>
      </text>
    </comment>
    <comment ref="A65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5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streets.</t>
        </r>
      </text>
    </comment>
    <comment ref="A66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66" authorId="0" shapeId="0" xr:uid="{785E1EF2-7EE2-417E-B07E-97EBB0E3D8E1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H67" authorId="0" shapeId="0" xr:uid="{4BA4A809-26D3-4E74-9CE8-B11FBB90C8C1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reinspections</t>
        </r>
      </text>
    </comment>
    <comment ref="A69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70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72" authorId="0" shapeId="0" xr:uid="{038BB50E-04F0-46F2-9162-E10362C72EFC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reinspections
</t>
        </r>
      </text>
    </comment>
    <comment ref="A74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74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requested alternatives.</t>
        </r>
      </text>
    </comment>
    <comment ref="A75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75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caliper inches. </t>
        </r>
      </text>
    </comment>
    <comment ref="A76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76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report.</t>
        </r>
      </text>
    </comment>
    <comment ref="A80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80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82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82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83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85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86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86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spaces. </t>
        </r>
      </text>
    </comment>
    <comment ref="A88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88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amount due.</t>
        </r>
      </text>
    </comment>
    <comment ref="A89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89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dwelling units. </t>
        </r>
      </text>
    </comment>
    <comment ref="A90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90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appraisal.</t>
        </r>
      </text>
    </comment>
    <comment ref="A92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92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mailed notices. 
Contact 919-463-6210 for the required number of mailings.</t>
        </r>
      </text>
    </comment>
    <comment ref="A93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93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 
Contact 919-463-6210 for the required number of signs.</t>
        </r>
      </text>
    </comment>
    <comment ref="A94" authorId="0" shapeId="0" xr:uid="{CE0BFBCD-395F-46A1-B1FE-8FFF45078E13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94" authorId="0" shapeId="0" xr:uid="{CA464554-ACFA-4F9C-ACE9-BF2703627943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barrels</t>
        </r>
      </text>
    </comment>
    <comment ref="A96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97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99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01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01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walls. </t>
        </r>
      </text>
    </comment>
    <comment ref="A102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02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walls. </t>
        </r>
      </text>
    </comment>
    <comment ref="A104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04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determinations.</t>
        </r>
      </text>
    </comment>
    <comment ref="A105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06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06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streams.</t>
        </r>
      </text>
    </comment>
    <comment ref="A108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10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12" authorId="0" shapeId="0" xr:uid="{E32C36C7-D0F5-4EE0-BB50-418E21D24496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16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6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 less than 30 sf.</t>
        </r>
      </text>
    </comment>
    <comment ref="A117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7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square feet using two decimal places.  e.g., 50.23</t>
        </r>
      </text>
    </comment>
    <comment ref="A118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8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square feet using two decimal places.  e.g., 12.03</t>
        </r>
      </text>
    </comment>
    <comment ref="A119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19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</t>
        </r>
      </text>
    </comment>
    <comment ref="H121" authorId="0" shapeId="0" xr:uid="{00000000-0006-0000-0000-00009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signs.</t>
        </r>
      </text>
    </comment>
    <comment ref="H122" authorId="0" shapeId="0" xr:uid="{00000000-0006-0000-0000-00009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light poles.</t>
        </r>
      </text>
    </comment>
    <comment ref="A126" authorId="0" shapeId="0" xr:uid="{BC315E98-0FEC-4D68-B316-EEE9B9C04398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26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127" authorId="0" shapeId="0" xr:uid="{D39A4CE5-BDFA-4F27-9D2D-10B21503618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27" authorId="0" shapeId="0" xr:uid="{00000000-0006-0000-0000-00009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dwelling units.</t>
        </r>
      </text>
    </comment>
    <comment ref="A128" authorId="0" shapeId="0" xr:uid="{03283D32-007C-48CF-8143-92D54162EFF4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29" authorId="1" shapeId="0" xr:uid="{0D87110F-2B5A-4951-9523-F7730E883CBB}">
      <text>
        <r>
          <rPr>
            <b/>
            <sz val="9"/>
            <color indexed="81"/>
            <rFont val="Tahoma"/>
            <charset val="1"/>
          </rPr>
          <t>Instructions:
Add a "x".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30" authorId="0" shapeId="0" xr:uid="{86302A64-F819-4F19-9545-87F0CF8154FB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31" authorId="0" shapeId="0" xr:uid="{93F44132-DF88-481F-907B-4E807B3BE34A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33" authorId="0" shapeId="0" xr:uid="{769DE2E4-6295-4FE2-938F-F3D3F8C430C4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34" authorId="0" shapeId="0" xr:uid="{7781BDEB-7277-4F83-A115-18587B1CA135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36" authorId="0" shapeId="0" xr:uid="{7342009C-56F0-4A3D-AE86-9C2917EF7876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37" authorId="0" shapeId="0" xr:uid="{45FCE340-E288-40C5-A5F8-6659AB872721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38" authorId="0" shapeId="0" xr:uid="{37624A71-4C8D-41E9-A0C6-596AFB9C8DA8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39" authorId="0" shapeId="0" xr:uid="{7186BE0A-EF76-4487-B8FA-11A40C9C4839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41" authorId="0" shapeId="0" xr:uid="{00000000-0006-0000-0000-0000A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41" authorId="0" shapeId="0" xr:uid="{00000000-0006-0000-0000-0000A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142" authorId="0" shapeId="0" xr:uid="{00000000-0006-0000-0000-0000A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44" authorId="0" shapeId="0" xr:uid="{00000000-0006-0000-0000-0000A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46" authorId="0" shapeId="0" xr:uid="{00000000-0006-0000-0000-0000A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46" authorId="0" shapeId="0" xr:uid="{00000000-0006-0000-0000-0000A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disturbed acres using two decimal places.  e.g., 12.03</t>
        </r>
      </text>
    </comment>
    <comment ref="A147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48" authorId="0" shapeId="0" xr:uid="{00000000-0006-0000-0000-0000A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48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SCMs.</t>
        </r>
      </text>
    </comment>
    <comment ref="A149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49" authorId="0" shapeId="0" xr:uid="{1FDC0100-40E6-46DC-B460-86B507DE2DF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submittals</t>
        </r>
      </text>
    </comment>
    <comment ref="H150" authorId="0" shapeId="0" xr:uid="{CCEEBCC6-6B31-44BF-ADD2-A2D11C778D55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reinspections</t>
        </r>
      </text>
    </comment>
    <comment ref="A153" authorId="0" shapeId="0" xr:uid="{00000000-0006-0000-0000-0000A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55" authorId="0" shapeId="0" xr:uid="{00000000-0006-0000-0000-0000A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57" authorId="0" shapeId="0" xr:uid="{00000000-0006-0000-0000-0000B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57" authorId="0" shapeId="0" xr:uid="{00000000-0006-0000-0000-0000B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H158" authorId="0" shapeId="0" xr:uid="{00000000-0006-0000-0000-0000B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units.</t>
        </r>
      </text>
    </comment>
    <comment ref="A159" authorId="0" shapeId="0" xr:uid="{00000000-0006-0000-0000-0000B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0" authorId="0" shapeId="0" xr:uid="{7B54E08D-73D7-431F-AAA1-7B357ABF577E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1" authorId="0" shapeId="0" xr:uid="{5356E84A-58E7-4424-9EF6-C70CD3F8C14C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2" authorId="0" shapeId="0" xr:uid="{00000000-0006-0000-0000-0000B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3" authorId="0" shapeId="0" xr:uid="{0CC27477-950A-43CF-9802-0E46DD24028E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5" authorId="0" shapeId="0" xr:uid="{00000000-0006-0000-0000-0000B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65" authorId="0" shapeId="0" xr:uid="{00000000-0006-0000-0000-0000B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166" authorId="0" shapeId="0" xr:uid="{00000000-0006-0000-0000-0000B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66" authorId="0" shapeId="0" xr:uid="{392C6D8C-41FD-45C0-B618-D0F5B7D27FF2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167" authorId="0" shapeId="0" xr:uid="{00000000-0006-0000-0000-0000B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8" authorId="0" shapeId="0" xr:uid="{00000000-0006-0000-0000-0000B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71" authorId="0" shapeId="0" xr:uid="{00000000-0006-0000-0000-0000B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72" authorId="0" shapeId="0" xr:uid="{00000000-0006-0000-0000-0000B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73" authorId="0" shapeId="0" xr:uid="{00000000-0006-0000-0000-0000C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73" authorId="0" shapeId="0" xr:uid="{00000000-0006-0000-0000-0000C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facilities.</t>
        </r>
      </text>
    </comment>
    <comment ref="H174" authorId="0" shapeId="0" xr:uid="{FD8D8889-78F6-4041-8DE8-233ABEA2511E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facilities.</t>
        </r>
      </text>
    </comment>
    <comment ref="A179" authorId="0" shapeId="0" xr:uid="{00000000-0006-0000-0000-0000C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80" authorId="0" shapeId="0" xr:uid="{00000000-0006-0000-0000-0000C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180" authorId="0" shapeId="0" xr:uid="{00000000-0006-0000-0000-0000C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peer review.</t>
        </r>
      </text>
    </comment>
    <comment ref="A182" authorId="0" shapeId="0" xr:uid="{00000000-0006-0000-0000-0000C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82" authorId="0" shapeId="0" xr:uid="{00000000-0006-0000-0000-0000C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 places.  e.g., 12.03</t>
        </r>
      </text>
    </comment>
    <comment ref="A183" authorId="0" shapeId="0" xr:uid="{00000000-0006-0000-0000-0000C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183" authorId="0" shapeId="0" xr:uid="{00000000-0006-0000-0000-0000C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peer review.</t>
        </r>
      </text>
    </comment>
    <comment ref="A185" authorId="0" shapeId="0" xr:uid="{00000000-0006-0000-0000-0000C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86" authorId="0" shapeId="0" xr:uid="{00000000-0006-0000-0000-0000C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87" authorId="0" shapeId="0" xr:uid="{00000000-0006-0000-0000-0000C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89" authorId="0" shapeId="0" xr:uid="{D85DA5DE-A495-433E-81B4-6F451741AA13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89" authorId="0" shapeId="0" xr:uid="{45AEBF59-B0FD-4081-9C20-CAB6B203A5DC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cross access point waivers.</t>
        </r>
      </text>
    </comment>
    <comment ref="A190" authorId="0" shapeId="0" xr:uid="{A27B3695-4084-449F-9DE5-E6593625D974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90" authorId="0" shapeId="0" xr:uid="{43356AE2-79BA-4486-8E5A-54AAB96BA88A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loading space waivers.</t>
        </r>
      </text>
    </comment>
    <comment ref="A191" authorId="0" shapeId="0" xr:uid="{24976FD9-E75B-4190-8B9B-0A62E54502E2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91" authorId="0" shapeId="0" xr:uid="{C17935FA-55B3-493B-939A-C3B4A78D9AFA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waivers. </t>
        </r>
      </text>
    </comment>
    <comment ref="A193" authorId="0" shapeId="0" xr:uid="{A9D3C78D-8FF4-49F2-8AA4-BD1BEA81BDE5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95" authorId="0" shapeId="0" xr:uid="{00000000-0006-0000-0000-0000C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</commentList>
</comments>
</file>

<file path=xl/sharedStrings.xml><?xml version="1.0" encoding="utf-8"?>
<sst xmlns="http://schemas.openxmlformats.org/spreadsheetml/2006/main" count="352" uniqueCount="274">
  <si>
    <t>Application and Inspections Fee Schedule (July 1, 2025 to June 30, 2026)</t>
  </si>
  <si>
    <t>X</t>
  </si>
  <si>
    <t>Description</t>
  </si>
  <si>
    <t>Fee</t>
  </si>
  <si>
    <t>Number</t>
  </si>
  <si>
    <t>Unit</t>
  </si>
  <si>
    <t>Total</t>
  </si>
  <si>
    <t>Administrative Adjustment</t>
  </si>
  <si>
    <t>Administrative Adjustment Request</t>
  </si>
  <si>
    <t>per requested adjustment</t>
  </si>
  <si>
    <t>adjustments</t>
  </si>
  <si>
    <t>Administrative Appeal</t>
  </si>
  <si>
    <t>EDCM Administrative Appeal</t>
  </si>
  <si>
    <t>UDO Administrative Appeal [8]</t>
  </si>
  <si>
    <t>Accessory Structure</t>
  </si>
  <si>
    <t>UDO Administrative Appeal</t>
  </si>
  <si>
    <t>Alternative Equivalent of Compliance</t>
  </si>
  <si>
    <t>Alternative Equivalent of Compliance Application [8]</t>
  </si>
  <si>
    <t>+ $30/acre</t>
  </si>
  <si>
    <t>acres</t>
  </si>
  <si>
    <t>Alternative Standards (EDCM)</t>
  </si>
  <si>
    <t>Request for an Alternative Standard</t>
  </si>
  <si>
    <t>per requested standard</t>
  </si>
  <si>
    <t>standards</t>
  </si>
  <si>
    <t>Annexation Petition</t>
  </si>
  <si>
    <t>Voluntary Annexation Petition</t>
  </si>
  <si>
    <t>Comprehensive Plan Amendments</t>
  </si>
  <si>
    <t>Map Amendment [8]</t>
  </si>
  <si>
    <t>Text Amendment [8]</t>
  </si>
  <si>
    <t>Consultant Peer Review Fee</t>
  </si>
  <si>
    <t>Actual Cost of Review</t>
  </si>
  <si>
    <t>Conceptual Master Plan Approval</t>
  </si>
  <si>
    <t>Conceptual Master Plan Approval / Major Modificaion                                            (includes first 3 reviews)</t>
  </si>
  <si>
    <t>+ $30/Acre</t>
  </si>
  <si>
    <t>Minor Modification</t>
  </si>
  <si>
    <t>4th Review and each review thereafter</t>
  </si>
  <si>
    <t>Construction Plan Approval</t>
  </si>
  <si>
    <t xml:space="preserve">Construction Plan Approval                                                                                                                 (includes 3 reviews) [5]                  </t>
  </si>
  <si>
    <t>Minor Modification (includes first 3 reviews)</t>
  </si>
  <si>
    <t>4th review and each review thereafter</t>
  </si>
  <si>
    <t>Bulletin Drawing (includes 2 reviews)</t>
  </si>
  <si>
    <t xml:space="preserve">per request </t>
  </si>
  <si>
    <t>requests</t>
  </si>
  <si>
    <t>Development Agreement</t>
  </si>
  <si>
    <t>Development Name Change</t>
  </si>
  <si>
    <t>Encroachment Agreement</t>
  </si>
  <si>
    <t>Irrigation</t>
  </si>
  <si>
    <t>Stormwater</t>
  </si>
  <si>
    <t>Utility</t>
  </si>
  <si>
    <t>Floodplain Development Permit</t>
  </si>
  <si>
    <t>Elevation Certificate</t>
  </si>
  <si>
    <t>Map Revision (CLOMR/LOMR)</t>
  </si>
  <si>
    <t>Food Truck Permit</t>
  </si>
  <si>
    <t>Grave Removal Request</t>
  </si>
  <si>
    <t>Home Occupation Permit</t>
  </si>
  <si>
    <t>Infrastructure Fees</t>
  </si>
  <si>
    <t>Roadway Improvements within or adjacent to Public Right-of-Way including Storm Drainage, Grading, Curb and Gutter, Sidewalks, Paving, and Street Acceptance [1]</t>
  </si>
  <si>
    <t>per linear foot</t>
  </si>
  <si>
    <t>linear feet</t>
  </si>
  <si>
    <t>Roadway Improvements Re-inspection</t>
  </si>
  <si>
    <t>per inspection</t>
  </si>
  <si>
    <t>inspections</t>
  </si>
  <si>
    <t>Driveway Curb Cut includes Excavation, Forming, and Concrete Placement)</t>
  </si>
  <si>
    <t>per driveway opening</t>
  </si>
  <si>
    <t>driveways</t>
  </si>
  <si>
    <t>Re-Inspection of Driveway Curb Cut</t>
  </si>
  <si>
    <t>Encroachment in Public Right-of-Way includes Excavation, Backfill and Work Relating to the Installation, Repair, Replacement, and Removal of Utilities, Structures or Other Encumbrances within Town Right-of-Way</t>
  </si>
  <si>
    <t>Detached Single-Family Dwelling Unit                                     (includes one inspection and one re-inspection)</t>
  </si>
  <si>
    <t>per lot</t>
  </si>
  <si>
    <t>lots</t>
  </si>
  <si>
    <t xml:space="preserve">Re-Inspection of Detached Single-Family Dwelling                                                             (includes 2 additional re-inspections)  </t>
  </si>
  <si>
    <t>Attached Single-Family (townhome) Dwelling Units                                                                   (includes one inspection and one re-inspection)</t>
  </si>
  <si>
    <t>Re-Inspection of Attached Town Home Dwelling Units                                                 (includes 2 additional re-inspections)</t>
  </si>
  <si>
    <t>Apartments, Commercial, Office, Institutional and Industrial Lots (includes one inspection and one re-Inspection)</t>
  </si>
  <si>
    <t>per building</t>
  </si>
  <si>
    <t>buildings</t>
  </si>
  <si>
    <t>Re-Inspection of Apartments, Commercial, Office, Institutional, and Industrial Lots                                                                                                                                                      (includes one inspection and one re-Inspection)</t>
  </si>
  <si>
    <t>Sidewalk Improvements Outside of Public Right-of- Way</t>
  </si>
  <si>
    <t>Roadway/Fire Lane Improvements Outside of Public Right-of-Way</t>
  </si>
  <si>
    <t>Storm Drainage Improvements Outside of Public Right-of-Way</t>
  </si>
  <si>
    <t>Drainage Swale/Ditch Improvements Outside of Public Right-of-Way</t>
  </si>
  <si>
    <t>Greenway (public and private)</t>
  </si>
  <si>
    <t>Stormwater Facility(ies) Inspection                                           (includes 1 inspection and 1 re-inspection)</t>
  </si>
  <si>
    <t>per facility</t>
  </si>
  <si>
    <t>facilities</t>
  </si>
  <si>
    <t>Stormwater Facility(ies) Re-inspection</t>
  </si>
  <si>
    <t>Street Acceptance Walk Through (Punch-list) Re-inspection</t>
  </si>
  <si>
    <t>per street</t>
  </si>
  <si>
    <t>streets</t>
  </si>
  <si>
    <t>Re-Inspection Fee for Infrastructure (per 
Inspection</t>
  </si>
  <si>
    <t>per re-inspection</t>
  </si>
  <si>
    <t>per reinspection</t>
  </si>
  <si>
    <t>Interpretation</t>
  </si>
  <si>
    <t>EDCM Interpretation</t>
  </si>
  <si>
    <t>UDO Interpretation</t>
  </si>
  <si>
    <t xml:space="preserve">Inspection/Re-inspection </t>
  </si>
  <si>
    <t>Re-inspection (site inspection, transportation inspection, tree fencing inspection, landscape inspection, and all 
other Planning Department inspections</t>
  </si>
  <si>
    <t>Landscaping and Tree Preservation</t>
  </si>
  <si>
    <t>Alternative Landscape Plan</t>
  </si>
  <si>
    <t>per requested alternative</t>
  </si>
  <si>
    <t xml:space="preserve"> alternatives</t>
  </si>
  <si>
    <t>Payment In Lieu for Replacement Trees</t>
  </si>
  <si>
    <t>per caliper inch</t>
  </si>
  <si>
    <t>caliper inches</t>
  </si>
  <si>
    <t>Tree Damage Report</t>
  </si>
  <si>
    <t>Actual Cost of Report</t>
  </si>
  <si>
    <t>Mural</t>
  </si>
  <si>
    <t>Ordinance Amendments (Zoning Map Amendments)</t>
  </si>
  <si>
    <t>General [8]</t>
  </si>
  <si>
    <t>Conditional [8]</t>
  </si>
  <si>
    <t>Planned Development [8]</t>
  </si>
  <si>
    <t>Planned Development: Minor Modification</t>
  </si>
  <si>
    <t>Parking</t>
  </si>
  <si>
    <t>Alternative Parking Plan Request</t>
  </si>
  <si>
    <t>Master Parking Program Payment-in-Lieu</t>
  </si>
  <si>
    <t>per space</t>
  </si>
  <si>
    <t>spaces</t>
  </si>
  <si>
    <t>Parkland Payment In Lieu</t>
  </si>
  <si>
    <t>Single-family Attached, Detached, Duplex, and Manufactured Home Dwellings</t>
  </si>
  <si>
    <t>1/35 of an Acre (Pre-Development Cost ) Times the Number of Dwelling Units</t>
  </si>
  <si>
    <t>Multifamily</t>
  </si>
  <si>
    <t>per dwelling unit</t>
  </si>
  <si>
    <t>dwelling units</t>
  </si>
  <si>
    <t>Parkland Payment Appraisal</t>
  </si>
  <si>
    <t>Actual Cost of the Appraisal</t>
  </si>
  <si>
    <t>Public Notices</t>
  </si>
  <si>
    <t>Mailed Notice</t>
  </si>
  <si>
    <t>per mailed notice</t>
  </si>
  <si>
    <t>notices</t>
  </si>
  <si>
    <t>Public Notice Signs</t>
  </si>
  <si>
    <t>per posted sign</t>
  </si>
  <si>
    <t>signs</t>
  </si>
  <si>
    <t>Rain Barrel</t>
  </si>
  <si>
    <t>per barrel</t>
  </si>
  <si>
    <t>barrels</t>
  </si>
  <si>
    <t>Record Drawings</t>
  </si>
  <si>
    <t xml:space="preserve">Record Drawing Review (includes 2 reviews) [3]                            </t>
  </si>
  <si>
    <t xml:space="preserve">Re-Submittal Record Drawing: 3rd Review and each review thereafter </t>
  </si>
  <si>
    <t>Request to Waive Limitation on Subsequent Similar Applications</t>
  </si>
  <si>
    <t>Waiver Request</t>
  </si>
  <si>
    <t>Retaining Walls</t>
  </si>
  <si>
    <t>Retaining Walls (includes 1 review)</t>
  </si>
  <si>
    <t>per wall</t>
  </si>
  <si>
    <t xml:space="preserve">walls </t>
  </si>
  <si>
    <t>2nd review and each thereafter</t>
  </si>
  <si>
    <t>Riparian Buffer</t>
  </si>
  <si>
    <t>No Practical Alternatives Determination                       (includes 2 reviews)</t>
  </si>
  <si>
    <t>per determination</t>
  </si>
  <si>
    <t>determinations</t>
  </si>
  <si>
    <r>
      <t>3</t>
    </r>
    <r>
      <rPr>
        <vertAlign val="superscript"/>
        <sz val="9"/>
        <color indexed="8"/>
        <rFont val="Tw Cen MT"/>
        <family val="2"/>
      </rPr>
      <t>rd</t>
    </r>
    <r>
      <rPr>
        <sz val="9"/>
        <color indexed="8"/>
        <rFont val="Tw Cen MT"/>
        <family val="2"/>
      </rPr>
      <t xml:space="preserve"> review and each review thereafter</t>
    </r>
  </si>
  <si>
    <t>Stream Buffer Determination</t>
  </si>
  <si>
    <t>per stream</t>
  </si>
  <si>
    <t>streams</t>
  </si>
  <si>
    <t>Road Closing</t>
  </si>
  <si>
    <t>Road Closing Request</t>
  </si>
  <si>
    <t>Road Name Change</t>
  </si>
  <si>
    <t>Road Name Change Request</t>
  </si>
  <si>
    <t>Security Fence Plan</t>
  </si>
  <si>
    <t>Signs</t>
  </si>
  <si>
    <t>Master Sign Plan</t>
  </si>
  <si>
    <t>Minor Modification to Master Sign Plan</t>
  </si>
  <si>
    <t>Signs, Permanent</t>
  </si>
  <si>
    <t>Ground Sign A or B, Wall Mounted Fascia Sign, Awning-Mounted Sign and Marquee Sign</t>
  </si>
  <si>
    <r>
      <t xml:space="preserve">signs </t>
    </r>
    <r>
      <rPr>
        <sz val="9"/>
        <color theme="1"/>
        <rFont val="Calibri"/>
        <family val="2"/>
      </rPr>
      <t>≤</t>
    </r>
    <r>
      <rPr>
        <sz val="9"/>
        <color theme="1"/>
        <rFont val="Tw Cen MT"/>
        <family val="2"/>
      </rPr>
      <t xml:space="preserve"> 30 sf</t>
    </r>
  </si>
  <si>
    <t>per sf for signs &gt; 30 sf</t>
  </si>
  <si>
    <t>square feet</t>
  </si>
  <si>
    <t>Bracket Mounted</t>
  </si>
  <si>
    <t>per square foot</t>
  </si>
  <si>
    <t>Ground Sign C</t>
  </si>
  <si>
    <t xml:space="preserve"> per square foot</t>
  </si>
  <si>
    <t>Signs (continued)</t>
  </si>
  <si>
    <t>Banner Sign or Sock Sign</t>
  </si>
  <si>
    <t>per sign [2]</t>
  </si>
  <si>
    <t>Light Pole Banner Sign</t>
  </si>
  <si>
    <t>per light pole [2]</t>
  </si>
  <si>
    <t>poles</t>
  </si>
  <si>
    <t>Yard Sign A</t>
  </si>
  <si>
    <t>Yard Sign B</t>
  </si>
  <si>
    <t>Site Plan</t>
  </si>
  <si>
    <t>Residential use and Mixed Use (includes first 3 reviews)</t>
  </si>
  <si>
    <t xml:space="preserve">Single Family Attached and Multi-family (includes first 3 reviews)                                                          </t>
  </si>
  <si>
    <t>+ $25/unit</t>
  </si>
  <si>
    <t>units</t>
  </si>
  <si>
    <t xml:space="preserve">Minor Modification - new development, projects that are non conforming triggers UDO section 9.7 and accessory structure (includes first 3 reviews)
reviews)                                                                                   </t>
  </si>
  <si>
    <t xml:space="preserve"> Site Plan: Minor Modification-projects 
that meet conforming triggers in the 
UDO section 9.7 (exception for accessory 
structure)</t>
  </si>
  <si>
    <r>
      <t>4</t>
    </r>
    <r>
      <rPr>
        <vertAlign val="superscript"/>
        <sz val="9"/>
        <color indexed="8"/>
        <rFont val="Tw Cen MT"/>
        <family val="2"/>
      </rPr>
      <t>th</t>
    </r>
    <r>
      <rPr>
        <sz val="9"/>
        <color indexed="8"/>
        <rFont val="Tw Cen MT"/>
        <family val="2"/>
      </rPr>
      <t xml:space="preserve"> review and each review thereafter</t>
    </r>
  </si>
  <si>
    <t xml:space="preserve">Minor Modification: 4th review 
and each review thereafter </t>
  </si>
  <si>
    <t>Site-Specific Development Plan Designation</t>
  </si>
  <si>
    <t>Plot Plan Review (not associated with building permit)</t>
  </si>
  <si>
    <t>Special Event Permit</t>
  </si>
  <si>
    <t>Special Event Permit - Tier 1</t>
  </si>
  <si>
    <t>Special Event Permit - Tier 1 Late Fee</t>
  </si>
  <si>
    <t>Special Event Permit - Tier 2</t>
  </si>
  <si>
    <t>Special Event Permit - Tier 2 Late Fee</t>
  </si>
  <si>
    <t>Special Use Permit</t>
  </si>
  <si>
    <t>Special Use Permit [8]</t>
  </si>
  <si>
    <t>Minor Modification (Amendment)</t>
  </si>
  <si>
    <t>Stockpiling Permit</t>
  </si>
  <si>
    <t>Stormwater Management</t>
  </si>
  <si>
    <t xml:space="preserve">Stormwater Plan Review                                                                                                                                              (includes 3 reviews) [5]                                           </t>
  </si>
  <si>
    <t>+ $55/disturbed acre</t>
  </si>
  <si>
    <t>disturbed acres</t>
  </si>
  <si>
    <t>Re-Submittal Stormwater Plan Review                                                                                                                                                    (4th review and each thereafter)</t>
  </si>
  <si>
    <t>Stormwater As-builts (includes 2 reviews)</t>
  </si>
  <si>
    <t>per SCM</t>
  </si>
  <si>
    <t>SCMs</t>
  </si>
  <si>
    <t>Stormwater As Builts (3rd Review and each thereafter)</t>
  </si>
  <si>
    <t>per submittal</t>
  </si>
  <si>
    <t>submittals</t>
  </si>
  <si>
    <t>SCM Annual Re-Inspection Fee</t>
  </si>
  <si>
    <t>Structure in the Right-of-way (See 
Section 2.5.24 Right-of-Way 
Encroachment Agreement Approval)</t>
  </si>
  <si>
    <t>Street Vendor Permit</t>
  </si>
  <si>
    <t>Structures in the Right-of-Way</t>
  </si>
  <si>
    <t>Subdivision: Final Plat Approvals</t>
  </si>
  <si>
    <t>Type 1 and Type 2                                                                  (includes first 3 reviews and  mylar review)</t>
  </si>
  <si>
    <t>$250 +</t>
  </si>
  <si>
    <t>$15/lot</t>
  </si>
  <si>
    <t>$25/unit (if mixed use has 
residential component)</t>
  </si>
  <si>
    <t>Type 1 and Type 2 (each additional review)</t>
  </si>
  <si>
    <t>Determination of Subdivision Exclusion                                  (includes first 3 reviews and mylar)</t>
  </si>
  <si>
    <t>Determination of Subdivision Exclusion                                  (each additional review)</t>
  </si>
  <si>
    <t>Right-of-way or Easement Dedication                                        (includes first 3 reviews and mylar review)</t>
  </si>
  <si>
    <t>Right-of-way or Easement Dedication                                        (each additional review)</t>
  </si>
  <si>
    <t>Subdivision: Preliminary Approvals</t>
  </si>
  <si>
    <t xml:space="preserve">Type 1 Type 1 | Major Modifications                                                                                                                                                                                                                                                                                                                                                                                                                                           (includes first 3 reviews) 
Note: Fee not required for single family 
attached. See Site Plan fees                                                                                                                               </t>
  </si>
  <si>
    <t>+ $25/lot</t>
  </si>
  <si>
    <t xml:space="preserve">Type 2- Type 2| Major Modifications                                                                                                                                                                                                                                                                                                                                                                                                                                           (includes first 3 reviews) 
Note: Fee not required for single family 
attached. See Site Plan fees                                                                       </t>
  </si>
  <si>
    <t xml:space="preserve">Type 1 and Type 2: Minor Modification                                                    (includes first 3 reviews)   Note: Fee not required for 
single family attached. See Site Plan fees                                                          </t>
  </si>
  <si>
    <t>Type 1 and Type 2: 4th review and each review thereafter</t>
  </si>
  <si>
    <t>Telecommunication Facilities</t>
  </si>
  <si>
    <t xml:space="preserve">Telecommunications Facility: New Facility </t>
  </si>
  <si>
    <t>Telecommunication Facility: Colocation</t>
  </si>
  <si>
    <t>Telecommunication Facility: Small Cell Antenna/DAS                                                                                                                                                                                                                                                                                                                                                                                                        NOTE: Fees does not apply to those in the right-of-way.</t>
  </si>
  <si>
    <t>per facility (first 5)</t>
  </si>
  <si>
    <t>per facility (each additional)</t>
  </si>
  <si>
    <t>consultant review per application</t>
  </si>
  <si>
    <t>Temporary use</t>
  </si>
  <si>
    <t>Temporary Use</t>
  </si>
  <si>
    <t>Traffic Signal</t>
  </si>
  <si>
    <t>Town Review Fee</t>
  </si>
  <si>
    <t>Transportation Impact Analysis</t>
  </si>
  <si>
    <t>+ $15/Acre</t>
  </si>
  <si>
    <t>Variances</t>
  </si>
  <si>
    <t>General Variance [8]</t>
  </si>
  <si>
    <t>Riparian Buffer Variance [8]</t>
  </si>
  <si>
    <t>Stormwater Variance [8]</t>
  </si>
  <si>
    <t>Waivers</t>
  </si>
  <si>
    <t>Cross Access Waiver</t>
  </si>
  <si>
    <t>per cross access point</t>
  </si>
  <si>
    <t>points</t>
  </si>
  <si>
    <t>Loading Space Waiver</t>
  </si>
  <si>
    <t>per application</t>
  </si>
  <si>
    <t>application</t>
  </si>
  <si>
    <t>Waivers to UDO requirements by Planning Director (not otherwise identified in this fee)</t>
  </si>
  <si>
    <t>per requested waiver</t>
  </si>
  <si>
    <t>request</t>
  </si>
  <si>
    <t>Vesting Determinations</t>
  </si>
  <si>
    <t>Vesting Determination</t>
  </si>
  <si>
    <t>Zoning Compliance Letter</t>
  </si>
  <si>
    <t>Zoning Compliance Letter Request</t>
  </si>
  <si>
    <t xml:space="preserve">TOTAL </t>
  </si>
  <si>
    <t>Notes:</t>
  </si>
  <si>
    <t>[1] Includes one punch-list walkthrough, one post punch-list walkthrough, one end of warranty punch-list, and one final acceptance walkthrough.  Punch-lists are only valid for 3 months from date of inspection letter unless otherwise allowed for by the Town Engineer. Failure to complete required repairs will result in a new punch-list walkthrough being completed and re-inspection fee required.</t>
  </si>
  <si>
    <t>[2] One time fee required for initial installment. This is necessary to ensure banner location and brackets comply with UDO standards.</t>
  </si>
  <si>
    <t>[3] Morrisville only, see town of Cary for fees related to utility as-builts.</t>
  </si>
  <si>
    <t>[4] If submitted concurrent with Construction Drawing, the fee includes first 4 reviews.</t>
  </si>
  <si>
    <t>[5] If submitted concurrent with Site Plan or Preliminary Subdivision, the fee includes first 4 reviews.</t>
  </si>
  <si>
    <t>[6] See Section 2.5.24 Right-of-Way Encroachment Agreement Approval.</t>
  </si>
  <si>
    <t>[7] Fee not required for single family attached. See Site Plan Fees.</t>
  </si>
  <si>
    <t>[8] Public Notice Mailing fee also required.</t>
  </si>
  <si>
    <t>[9] The per unit charge is only required for mixed-use developments with a residential component.</t>
  </si>
  <si>
    <t xml:space="preserve">[10] Includes technical consulting fee for each application. </t>
  </si>
  <si>
    <t>[11] Refer to S.L. 2017-159 for additional detail regarding Small Wireless Facilities.</t>
  </si>
  <si>
    <t>Version: 2025.1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</si>
</sst>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6">
    <font>
      <sz val="11"/>
      <color theme="1"/>
      <name val="Calibri"/>
      <family val="2"/>
      <scheme val="minor"/>
    </font>
    <font>
      <sz val="9"/>
      <color indexed="8"/>
      <name val="Tw Cen MT"/>
      <family val="2"/>
    </font>
    <font>
      <vertAlign val="superscript"/>
      <sz val="9"/>
      <color indexed="8"/>
      <name val="Tw Cen MT"/>
      <family val="2"/>
    </font>
    <font>
      <sz val="9"/>
      <name val="Tw Cen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w Cen MT"/>
      <family val="2"/>
    </font>
    <font>
      <sz val="9"/>
      <color theme="1"/>
      <name val="Tw Cen MT"/>
      <family val="2"/>
    </font>
    <font>
      <sz val="8"/>
      <color theme="1"/>
      <name val="Tw Cen MT"/>
      <family val="2"/>
    </font>
    <font>
      <b/>
      <sz val="9"/>
      <color theme="1"/>
      <name val="Tw Cen MT"/>
      <family val="2"/>
    </font>
    <font>
      <b/>
      <sz val="10"/>
      <color theme="1"/>
      <name val="Tw Cen MT"/>
      <family val="2"/>
    </font>
    <font>
      <b/>
      <sz val="14"/>
      <color theme="0"/>
      <name val="Tw Cen MT"/>
      <family val="2"/>
    </font>
    <font>
      <b/>
      <sz val="8"/>
      <color theme="1"/>
      <name val="Tw Cen MT"/>
      <family val="2"/>
    </font>
    <font>
      <sz val="9"/>
      <color theme="1"/>
      <name val="Calibri"/>
      <family val="2"/>
    </font>
    <font>
      <b/>
      <sz val="9"/>
      <name val="Tw Cen MT"/>
      <family val="2"/>
    </font>
    <font>
      <sz val="11"/>
      <name val="Tw Cen MT"/>
      <family val="2"/>
    </font>
    <font>
      <sz val="11"/>
      <name val="Calibri"/>
      <family val="2"/>
      <scheme val="minor"/>
    </font>
    <font>
      <sz val="8"/>
      <name val="Tw Cen MT"/>
      <family val="2"/>
    </font>
    <font>
      <sz val="9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Tw Cen MT"/>
      <family val="2"/>
    </font>
    <font>
      <sz val="10"/>
      <color theme="1"/>
      <name val="Tw Cen MT"/>
      <family val="2"/>
    </font>
    <font>
      <sz val="1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</fills>
  <borders count="4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5">
    <xf numFmtId="0" fontId="0" fillId="0" borderId="0" xfId="0"/>
    <xf numFmtId="0" fontId="8" fillId="0" borderId="0" xfId="0" applyFont="1"/>
    <xf numFmtId="0" fontId="8" fillId="2" borderId="0" xfId="0" applyFont="1" applyFill="1"/>
    <xf numFmtId="0" fontId="9" fillId="2" borderId="0" xfId="0" applyFont="1" applyFill="1" applyAlignment="1">
      <alignment vertical="center" wrapText="1"/>
    </xf>
    <xf numFmtId="6" fontId="9" fillId="0" borderId="1" xfId="0" applyNumberFormat="1" applyFont="1" applyBorder="1" applyAlignment="1">
      <alignment horizontal="left" vertical="center" wrapText="1"/>
    </xf>
    <xf numFmtId="40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44" fontId="9" fillId="0" borderId="3" xfId="1" applyFont="1" applyBorder="1" applyAlignment="1" applyProtection="1">
      <alignment horizontal="center" wrapText="1"/>
    </xf>
    <xf numFmtId="0" fontId="3" fillId="0" borderId="3" xfId="2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6" fontId="9" fillId="0" borderId="1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44" fontId="9" fillId="2" borderId="6" xfId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 wrapText="1"/>
    </xf>
    <xf numFmtId="44" fontId="9" fillId="3" borderId="3" xfId="1" applyFont="1" applyFill="1" applyBorder="1" applyAlignment="1" applyProtection="1">
      <alignment horizontal="center" vertical="center" wrapText="1"/>
      <protection locked="0"/>
    </xf>
    <xf numFmtId="6" fontId="9" fillId="0" borderId="8" xfId="0" applyNumberFormat="1" applyFont="1" applyBorder="1" applyAlignment="1">
      <alignment vertical="center" wrapText="1"/>
    </xf>
    <xf numFmtId="8" fontId="9" fillId="0" borderId="8" xfId="0" applyNumberFormat="1" applyFont="1" applyBorder="1" applyAlignment="1">
      <alignment vertical="center" wrapText="1"/>
    </xf>
    <xf numFmtId="6" fontId="9" fillId="2" borderId="8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44" fontId="9" fillId="0" borderId="3" xfId="1" applyFont="1" applyBorder="1" applyAlignment="1" applyProtection="1">
      <alignment horizontal="center" vertical="center" wrapText="1"/>
    </xf>
    <xf numFmtId="6" fontId="9" fillId="0" borderId="4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0" fillId="0" borderId="0" xfId="0" applyFont="1"/>
    <xf numFmtId="0" fontId="10" fillId="2" borderId="0" xfId="0" applyFont="1" applyFill="1"/>
    <xf numFmtId="164" fontId="9" fillId="2" borderId="1" xfId="0" applyNumberFormat="1" applyFont="1" applyFill="1" applyBorder="1" applyAlignment="1">
      <alignment vertical="center" wrapText="1"/>
    </xf>
    <xf numFmtId="44" fontId="10" fillId="2" borderId="6" xfId="1" applyFont="1" applyFill="1" applyBorder="1" applyAlignment="1" applyProtection="1">
      <alignment horizontal="center" vertical="center" wrapText="1"/>
    </xf>
    <xf numFmtId="44" fontId="9" fillId="2" borderId="3" xfId="1" applyFont="1" applyFill="1" applyBorder="1" applyAlignment="1" applyProtection="1">
      <alignment horizontal="center" vertical="center" wrapText="1"/>
    </xf>
    <xf numFmtId="0" fontId="9" fillId="0" borderId="10" xfId="0" quotePrefix="1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13" xfId="0" applyFont="1" applyFill="1" applyBorder="1"/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6" fontId="3" fillId="0" borderId="8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/>
    <xf numFmtId="0" fontId="18" fillId="2" borderId="0" xfId="0" applyFont="1" applyFill="1"/>
    <xf numFmtId="0" fontId="17" fillId="0" borderId="0" xfId="0" applyFont="1"/>
    <xf numFmtId="0" fontId="19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9" fillId="0" borderId="5" xfId="0" quotePrefix="1" applyFont="1" applyBorder="1" applyAlignment="1">
      <alignment vertical="center" wrapText="1"/>
    </xf>
    <xf numFmtId="6" fontId="9" fillId="0" borderId="7" xfId="0" applyNumberFormat="1" applyFont="1" applyBorder="1" applyAlignment="1">
      <alignment horizontal="right" vertical="center" wrapText="1"/>
    </xf>
    <xf numFmtId="6" fontId="9" fillId="0" borderId="1" xfId="0" quotePrefix="1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10" fillId="2" borderId="18" xfId="0" applyFont="1" applyFill="1" applyBorder="1"/>
    <xf numFmtId="44" fontId="9" fillId="2" borderId="21" xfId="1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44" fontId="9" fillId="0" borderId="21" xfId="1" applyFont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3" xfId="0" applyFont="1" applyFill="1" applyBorder="1" applyAlignment="1">
      <alignment vertical="center"/>
    </xf>
    <xf numFmtId="37" fontId="9" fillId="0" borderId="3" xfId="1" applyNumberFormat="1" applyFont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4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0" borderId="3" xfId="1" applyFont="1" applyBorder="1" applyAlignment="1" applyProtection="1">
      <alignment horizontal="center" vertical="center" wrapText="1"/>
    </xf>
    <xf numFmtId="165" fontId="9" fillId="0" borderId="8" xfId="0" applyNumberFormat="1" applyFont="1" applyBorder="1" applyAlignment="1">
      <alignment vertical="center" wrapText="1"/>
    </xf>
    <xf numFmtId="40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40" fontId="3" fillId="2" borderId="24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4" fontId="3" fillId="0" borderId="6" xfId="1" applyFont="1" applyBorder="1" applyAlignment="1" applyProtection="1">
      <alignment horizontal="center" vertical="center" wrapText="1"/>
    </xf>
    <xf numFmtId="0" fontId="3" fillId="3" borderId="26" xfId="0" applyFont="1" applyFill="1" applyBorder="1" applyAlignment="1">
      <alignment horizontal="left" vertical="center" wrapText="1"/>
    </xf>
    <xf numFmtId="40" fontId="3" fillId="3" borderId="26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44" fontId="3" fillId="3" borderId="27" xfId="1" applyFont="1" applyFill="1" applyBorder="1" applyAlignment="1" applyProtection="1">
      <alignment horizontal="center" vertical="center" wrapText="1"/>
    </xf>
    <xf numFmtId="6" fontId="3" fillId="3" borderId="29" xfId="0" applyNumberFormat="1" applyFont="1" applyFill="1" applyBorder="1" applyAlignment="1">
      <alignment horizontal="center" vertical="center" wrapText="1"/>
    </xf>
    <xf numFmtId="0" fontId="23" fillId="3" borderId="25" xfId="0" applyFont="1" applyFill="1" applyBorder="1" applyAlignment="1" applyProtection="1">
      <alignment horizontal="left" vertical="center"/>
      <protection locked="0"/>
    </xf>
    <xf numFmtId="44" fontId="3" fillId="0" borderId="21" xfId="1" applyFont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44" fontId="9" fillId="2" borderId="9" xfId="1" applyFont="1" applyFill="1" applyBorder="1" applyAlignment="1" applyProtection="1">
      <alignment horizontal="center" vertical="center" wrapText="1"/>
    </xf>
    <xf numFmtId="0" fontId="12" fillId="0" borderId="33" xfId="0" applyFont="1" applyBorder="1" applyAlignment="1">
      <alignment horizontal="left" vertical="center" wrapText="1"/>
    </xf>
    <xf numFmtId="44" fontId="9" fillId="0" borderId="10" xfId="1" applyFont="1" applyBorder="1" applyAlignment="1" applyProtection="1">
      <alignment horizontal="center" vertical="center" wrapText="1"/>
    </xf>
    <xf numFmtId="44" fontId="9" fillId="0" borderId="1" xfId="1" applyFont="1" applyBorder="1" applyAlignment="1" applyProtection="1">
      <alignment horizontal="center" vertical="center" wrapText="1"/>
    </xf>
    <xf numFmtId="0" fontId="11" fillId="3" borderId="36" xfId="0" applyFont="1" applyFill="1" applyBorder="1" applyAlignment="1" applyProtection="1">
      <alignment horizontal="center" vertical="center" wrapText="1"/>
      <protection locked="0"/>
    </xf>
    <xf numFmtId="40" fontId="9" fillId="2" borderId="39" xfId="0" applyNumberFormat="1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44" fontId="9" fillId="0" borderId="36" xfId="1" applyFont="1" applyBorder="1" applyAlignment="1" applyProtection="1">
      <alignment horizontal="center" vertical="center" wrapText="1"/>
    </xf>
    <xf numFmtId="0" fontId="16" fillId="3" borderId="40" xfId="0" applyFont="1" applyFill="1" applyBorder="1" applyAlignment="1" applyProtection="1">
      <alignment horizontal="center" vertical="center" wrapText="1"/>
      <protection locked="0"/>
    </xf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0" fontId="11" fillId="3" borderId="3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6" fontId="9" fillId="0" borderId="8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9" fillId="0" borderId="6" xfId="1" applyFont="1" applyBorder="1" applyAlignment="1" applyProtection="1">
      <alignment horizontal="center" vertical="center" wrapText="1"/>
    </xf>
    <xf numFmtId="44" fontId="9" fillId="0" borderId="9" xfId="1" applyFont="1" applyBorder="1" applyAlignment="1" applyProtection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8" fontId="9" fillId="0" borderId="12" xfId="0" applyNumberFormat="1" applyFont="1" applyBorder="1" applyAlignment="1">
      <alignment vertical="center" wrapText="1"/>
    </xf>
    <xf numFmtId="8" fontId="9" fillId="0" borderId="21" xfId="0" applyNumberFormat="1" applyFont="1" applyBorder="1" applyAlignment="1">
      <alignment vertical="center" wrapText="1"/>
    </xf>
    <xf numFmtId="44" fontId="9" fillId="0" borderId="3" xfId="1" applyFont="1" applyBorder="1" applyAlignment="1" applyProtection="1">
      <alignment vertical="center" wrapText="1"/>
    </xf>
    <xf numFmtId="6" fontId="3" fillId="0" borderId="8" xfId="0" applyNumberFormat="1" applyFont="1" applyBorder="1" applyAlignment="1">
      <alignment vertical="center" wrapText="1"/>
    </xf>
    <xf numFmtId="6" fontId="3" fillId="0" borderId="1" xfId="0" applyNumberFormat="1" applyFont="1" applyBorder="1" applyAlignment="1">
      <alignment vertical="center" wrapText="1"/>
    </xf>
    <xf numFmtId="6" fontId="9" fillId="0" borderId="11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6" fontId="9" fillId="0" borderId="8" xfId="0" applyNumberFormat="1" applyFont="1" applyBorder="1" applyAlignment="1">
      <alignment horizontal="center" vertical="center" wrapText="1"/>
    </xf>
    <xf numFmtId="6" fontId="9" fillId="0" borderId="1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left" vertical="center" wrapText="1"/>
      <protection locked="0"/>
    </xf>
    <xf numFmtId="0" fontId="12" fillId="3" borderId="11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6" fontId="9" fillId="0" borderId="11" xfId="0" applyNumberFormat="1" applyFont="1" applyBorder="1" applyAlignment="1">
      <alignment horizontal="center" vertical="center" wrapText="1"/>
    </xf>
    <xf numFmtId="6" fontId="3" fillId="0" borderId="32" xfId="0" applyNumberFormat="1" applyFont="1" applyBorder="1" applyAlignment="1">
      <alignment horizontal="center" vertical="center" wrapText="1"/>
    </xf>
    <xf numFmtId="6" fontId="3" fillId="0" borderId="28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6" fontId="3" fillId="0" borderId="8" xfId="0" applyNumberFormat="1" applyFont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>
      <alignment horizontal="left" vertical="center" wrapText="1"/>
    </xf>
    <xf numFmtId="6" fontId="9" fillId="0" borderId="37" xfId="0" applyNumberFormat="1" applyFont="1" applyBorder="1" applyAlignment="1">
      <alignment horizontal="center" vertical="center" wrapText="1"/>
    </xf>
    <xf numFmtId="6" fontId="9" fillId="0" borderId="3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6" fontId="9" fillId="0" borderId="3" xfId="0" applyNumberFormat="1" applyFont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10" fillId="2" borderId="13" xfId="0" applyFont="1" applyFill="1" applyBorder="1" applyAlignment="1">
      <alignment wrapText="1"/>
    </xf>
    <xf numFmtId="6" fontId="9" fillId="0" borderId="8" xfId="0" applyNumberFormat="1" applyFont="1" applyBorder="1" applyAlignment="1">
      <alignment horizontal="center" vertical="center"/>
    </xf>
    <xf numFmtId="6" fontId="9" fillId="0" borderId="1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5" fillId="2" borderId="8" xfId="0" applyFont="1" applyFill="1" applyBorder="1" applyAlignment="1" applyProtection="1">
      <alignment horizontal="left" vertical="center" wrapText="1"/>
      <protection locked="0"/>
    </xf>
    <xf numFmtId="0" fontId="25" fillId="2" borderId="11" xfId="0" applyFont="1" applyFill="1" applyBorder="1" applyAlignment="1" applyProtection="1">
      <alignment horizontal="left" vertical="center" wrapText="1"/>
      <protection locked="0"/>
    </xf>
    <xf numFmtId="0" fontId="25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44" fontId="9" fillId="0" borderId="6" xfId="1" applyFont="1" applyBorder="1" applyAlignment="1" applyProtection="1">
      <alignment horizontal="center" vertical="center" wrapText="1"/>
    </xf>
    <xf numFmtId="44" fontId="9" fillId="0" borderId="9" xfId="1" applyFont="1" applyBorder="1" applyAlignment="1" applyProtection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5" borderId="8" xfId="0" applyFont="1" applyFill="1" applyBorder="1" applyAlignment="1">
      <alignment horizontal="center" wrapText="1"/>
    </xf>
    <xf numFmtId="0" fontId="13" fillId="5" borderId="1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/>
    </xf>
    <xf numFmtId="0" fontId="9" fillId="2" borderId="23" xfId="0" applyFont="1" applyFill="1" applyBorder="1" applyAlignment="1">
      <alignment horizontal="left"/>
    </xf>
    <xf numFmtId="6" fontId="9" fillId="0" borderId="8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416"/>
  <sheetViews>
    <sheetView tabSelected="1" view="pageBreakPreview" topLeftCell="A180" zoomScaleNormal="120" zoomScaleSheetLayoutView="100" zoomScalePageLayoutView="60" workbookViewId="0">
      <selection activeCell="A185" sqref="A185"/>
    </sheetView>
  </sheetViews>
  <sheetFormatPr defaultColWidth="9.140625" defaultRowHeight="14.25"/>
  <cols>
    <col min="1" max="1" width="4" style="10" customWidth="1"/>
    <col min="2" max="2" width="9.140625" style="10" customWidth="1"/>
    <col min="3" max="4" width="9.140625" style="10"/>
    <col min="5" max="5" width="13.7109375" style="10" customWidth="1"/>
    <col min="6" max="6" width="8.28515625" style="10" customWidth="1"/>
    <col min="7" max="7" width="23.85546875" style="11" bestFit="1" customWidth="1"/>
    <col min="8" max="8" width="10.140625" style="10" bestFit="1" customWidth="1"/>
    <col min="9" max="9" width="10.85546875" style="10" bestFit="1" customWidth="1"/>
    <col min="10" max="10" width="14.85546875" style="10" customWidth="1"/>
    <col min="11" max="23" width="9.140625" style="2"/>
    <col min="24" max="16384" width="9.140625" style="1"/>
  </cols>
  <sheetData>
    <row r="1" spans="1:78" ht="18.75" customHeight="1">
      <c r="A1" s="213" t="s">
        <v>0</v>
      </c>
      <c r="B1" s="214"/>
      <c r="C1" s="214"/>
      <c r="D1" s="214"/>
      <c r="E1" s="214"/>
      <c r="F1" s="214"/>
      <c r="G1" s="214"/>
      <c r="H1" s="214"/>
      <c r="I1" s="214"/>
      <c r="J1" s="215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>
      <c r="A2" s="105" t="s">
        <v>1</v>
      </c>
      <c r="B2" s="216" t="s">
        <v>2</v>
      </c>
      <c r="C2" s="216"/>
      <c r="D2" s="216"/>
      <c r="E2" s="216"/>
      <c r="F2" s="216" t="s">
        <v>3</v>
      </c>
      <c r="G2" s="216"/>
      <c r="H2" s="105" t="s">
        <v>4</v>
      </c>
      <c r="I2" s="105" t="s">
        <v>5</v>
      </c>
      <c r="J2" s="105" t="s">
        <v>6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>
      <c r="A3" s="145" t="s">
        <v>7</v>
      </c>
      <c r="B3" s="145"/>
      <c r="C3" s="145"/>
      <c r="D3" s="145"/>
      <c r="E3" s="145"/>
      <c r="F3" s="145"/>
      <c r="G3" s="145"/>
      <c r="H3" s="145"/>
      <c r="I3" s="145"/>
      <c r="J3" s="145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1:78">
      <c r="A4" s="42"/>
      <c r="B4" s="141" t="s">
        <v>8</v>
      </c>
      <c r="C4" s="141"/>
      <c r="D4" s="141"/>
      <c r="E4" s="141"/>
      <c r="F4" s="19">
        <v>250</v>
      </c>
      <c r="G4" s="4" t="s">
        <v>9</v>
      </c>
      <c r="H4" s="40"/>
      <c r="I4" s="25" t="s">
        <v>10</v>
      </c>
      <c r="J4" s="26" t="str">
        <f>IF(AND(ISNUMBER(F4), ISNUMBER(H4)), F4*H4, "")</f>
        <v/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</row>
    <row r="5" spans="1:78">
      <c r="A5" s="145" t="s">
        <v>11</v>
      </c>
      <c r="B5" s="145"/>
      <c r="C5" s="145"/>
      <c r="D5" s="145"/>
      <c r="E5" s="145"/>
      <c r="F5" s="145"/>
      <c r="G5" s="145"/>
      <c r="H5" s="145"/>
      <c r="I5" s="145"/>
      <c r="J5" s="145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</row>
    <row r="6" spans="1:78">
      <c r="A6" s="42"/>
      <c r="B6" s="141" t="s">
        <v>12</v>
      </c>
      <c r="C6" s="141"/>
      <c r="D6" s="141"/>
      <c r="E6" s="141"/>
      <c r="F6" s="156">
        <v>610</v>
      </c>
      <c r="G6" s="156"/>
      <c r="H6" s="5"/>
      <c r="I6" s="6"/>
      <c r="J6" s="26">
        <f>IF(A6="x",F6,0)</f>
        <v>0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</row>
    <row r="7" spans="1:78">
      <c r="A7" s="42"/>
      <c r="B7" s="141" t="s">
        <v>13</v>
      </c>
      <c r="C7" s="141"/>
      <c r="D7" s="141"/>
      <c r="E7" s="141"/>
      <c r="F7" s="156">
        <v>610</v>
      </c>
      <c r="G7" s="156"/>
      <c r="H7" s="5"/>
      <c r="I7" s="6"/>
      <c r="J7" s="26">
        <f>IF(A7="x",F7,0)</f>
        <v>0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</row>
    <row r="8" spans="1:78">
      <c r="A8" s="145" t="s">
        <v>14</v>
      </c>
      <c r="B8" s="145"/>
      <c r="C8" s="145"/>
      <c r="D8" s="145"/>
      <c r="E8" s="145"/>
      <c r="F8" s="145"/>
      <c r="G8" s="145"/>
      <c r="H8" s="145"/>
      <c r="I8" s="145"/>
      <c r="J8" s="145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</row>
    <row r="9" spans="1:78">
      <c r="A9" s="42"/>
      <c r="B9" s="141" t="s">
        <v>15</v>
      </c>
      <c r="C9" s="141"/>
      <c r="D9" s="141"/>
      <c r="E9" s="141"/>
      <c r="F9" s="156">
        <v>155</v>
      </c>
      <c r="G9" s="156"/>
      <c r="H9" s="5"/>
      <c r="I9" s="6"/>
      <c r="J9" s="26">
        <f>IF(A9="x",F9,0)</f>
        <v>0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</row>
    <row r="10" spans="1:78">
      <c r="A10" s="145" t="s">
        <v>16</v>
      </c>
      <c r="B10" s="145"/>
      <c r="C10" s="145"/>
      <c r="D10" s="145"/>
      <c r="E10" s="145"/>
      <c r="F10" s="145"/>
      <c r="G10" s="145"/>
      <c r="H10" s="145"/>
      <c r="I10" s="145"/>
      <c r="J10" s="145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</row>
    <row r="11" spans="1:78">
      <c r="A11" s="42"/>
      <c r="B11" s="202" t="s">
        <v>17</v>
      </c>
      <c r="C11" s="202"/>
      <c r="D11" s="202"/>
      <c r="E11" s="202"/>
      <c r="F11" s="103">
        <v>750</v>
      </c>
      <c r="G11" s="17" t="s">
        <v>18</v>
      </c>
      <c r="H11" s="40"/>
      <c r="I11" s="7" t="s">
        <v>19</v>
      </c>
      <c r="J11" s="8" t="str">
        <f>IF(AND(ISNUMBER(F11), ISNUMBER(H11)), 750 + (30 * H11), "")</f>
        <v/>
      </c>
      <c r="K11" s="3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</row>
    <row r="12" spans="1:78">
      <c r="A12" s="191" t="s">
        <v>20</v>
      </c>
      <c r="B12" s="192"/>
      <c r="C12" s="192"/>
      <c r="D12" s="192"/>
      <c r="E12" s="192"/>
      <c r="F12" s="192"/>
      <c r="G12" s="192"/>
      <c r="H12" s="192"/>
      <c r="I12" s="192"/>
      <c r="J12" s="193"/>
      <c r="K12" s="3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</row>
    <row r="13" spans="1:78">
      <c r="A13" s="42"/>
      <c r="B13" s="121" t="s">
        <v>21</v>
      </c>
      <c r="C13" s="122"/>
      <c r="D13" s="122"/>
      <c r="E13" s="123"/>
      <c r="F13" s="103">
        <v>250</v>
      </c>
      <c r="G13" s="4" t="s">
        <v>22</v>
      </c>
      <c r="H13" s="40"/>
      <c r="I13" s="25" t="s">
        <v>23</v>
      </c>
      <c r="J13" s="26" t="str">
        <f>IF(AND(ISNUMBER(F13), ISNUMBER(H13)), F13*H13, "")</f>
        <v/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>
      <c r="A14" s="191" t="s">
        <v>24</v>
      </c>
      <c r="B14" s="192"/>
      <c r="C14" s="192"/>
      <c r="D14" s="192"/>
      <c r="E14" s="192"/>
      <c r="F14" s="192"/>
      <c r="G14" s="192"/>
      <c r="H14" s="192"/>
      <c r="I14" s="192"/>
      <c r="J14" s="193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>
      <c r="A15" s="42"/>
      <c r="B15" s="121" t="s">
        <v>25</v>
      </c>
      <c r="C15" s="122"/>
      <c r="D15" s="122"/>
      <c r="E15" s="123"/>
      <c r="F15" s="124">
        <v>360</v>
      </c>
      <c r="G15" s="125"/>
      <c r="H15" s="5"/>
      <c r="I15" s="6"/>
      <c r="J15" s="26">
        <f>IF(A15="x",F15,0)</f>
        <v>0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>
      <c r="A16" s="191" t="s">
        <v>26</v>
      </c>
      <c r="B16" s="192"/>
      <c r="C16" s="192"/>
      <c r="D16" s="192"/>
      <c r="E16" s="192"/>
      <c r="F16" s="192"/>
      <c r="G16" s="192"/>
      <c r="H16" s="192"/>
      <c r="I16" s="192"/>
      <c r="J16" s="193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>
      <c r="A17" s="42"/>
      <c r="B17" s="141" t="s">
        <v>27</v>
      </c>
      <c r="C17" s="141"/>
      <c r="D17" s="141"/>
      <c r="E17" s="141"/>
      <c r="F17" s="124">
        <v>1000</v>
      </c>
      <c r="G17" s="125"/>
      <c r="H17" s="5"/>
      <c r="I17" s="6"/>
      <c r="J17" s="26">
        <f>IF(A17="x",F17,0)</f>
        <v>0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>
      <c r="A18" s="42"/>
      <c r="B18" s="141" t="s">
        <v>28</v>
      </c>
      <c r="C18" s="141"/>
      <c r="D18" s="141"/>
      <c r="E18" s="141"/>
      <c r="F18" s="124">
        <v>1000</v>
      </c>
      <c r="G18" s="125"/>
      <c r="H18" s="5"/>
      <c r="I18" s="6"/>
      <c r="J18" s="26">
        <f>IF(A18="x",F18,0)</f>
        <v>0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>
      <c r="A19" s="42"/>
      <c r="B19" s="141" t="s">
        <v>29</v>
      </c>
      <c r="C19" s="141"/>
      <c r="D19" s="141"/>
      <c r="E19" s="141"/>
      <c r="F19" s="155" t="s">
        <v>30</v>
      </c>
      <c r="G19" s="155"/>
      <c r="H19" s="5"/>
      <c r="I19" s="6"/>
      <c r="J19" s="18">
        <v>0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>
      <c r="A20" s="191" t="s">
        <v>31</v>
      </c>
      <c r="B20" s="192"/>
      <c r="C20" s="192"/>
      <c r="D20" s="192"/>
      <c r="E20" s="192"/>
      <c r="F20" s="192"/>
      <c r="G20" s="192"/>
      <c r="H20" s="192"/>
      <c r="I20" s="192"/>
      <c r="J20" s="193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ht="24.95" customHeight="1">
      <c r="A21" s="42"/>
      <c r="B21" s="184" t="s">
        <v>32</v>
      </c>
      <c r="C21" s="197"/>
      <c r="D21" s="197"/>
      <c r="E21" s="185"/>
      <c r="F21" s="27">
        <v>750</v>
      </c>
      <c r="G21" s="54" t="s">
        <v>33</v>
      </c>
      <c r="H21" s="43"/>
      <c r="I21" s="13" t="s">
        <v>19</v>
      </c>
      <c r="J21" s="14" t="str">
        <f>IF(AND(ISNUMBER(F21), ISNUMBER(H21)), 750 + (30 * H21), "")</f>
        <v/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>
      <c r="A22" s="42"/>
      <c r="B22" s="141" t="s">
        <v>34</v>
      </c>
      <c r="C22" s="141"/>
      <c r="D22" s="141"/>
      <c r="E22" s="141"/>
      <c r="F22" s="124">
        <v>600</v>
      </c>
      <c r="G22" s="125"/>
      <c r="H22" s="5"/>
      <c r="I22" s="5"/>
      <c r="J22" s="26">
        <f>IF(A22="x",F22,0)</f>
        <v>0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>
      <c r="A23" s="42"/>
      <c r="B23" s="141" t="s">
        <v>35</v>
      </c>
      <c r="C23" s="141"/>
      <c r="D23" s="141"/>
      <c r="E23" s="141"/>
      <c r="F23" s="124">
        <v>250</v>
      </c>
      <c r="G23" s="125"/>
      <c r="H23" s="5"/>
      <c r="I23" s="6"/>
      <c r="J23" s="26">
        <f>IF(A23="x",F23,0)</f>
        <v>0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>
      <c r="A24" s="191" t="s">
        <v>36</v>
      </c>
      <c r="B24" s="192"/>
      <c r="C24" s="192"/>
      <c r="D24" s="192"/>
      <c r="E24" s="192"/>
      <c r="F24" s="192"/>
      <c r="G24" s="192"/>
      <c r="H24" s="192"/>
      <c r="I24" s="192"/>
      <c r="J24" s="193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16" customFormat="1" ht="24" customHeight="1">
      <c r="A25" s="42"/>
      <c r="B25" s="121" t="s">
        <v>37</v>
      </c>
      <c r="C25" s="122"/>
      <c r="D25" s="122"/>
      <c r="E25" s="123"/>
      <c r="F25" s="103">
        <v>750</v>
      </c>
      <c r="G25" s="17" t="s">
        <v>33</v>
      </c>
      <c r="H25" s="40"/>
      <c r="I25" s="25" t="s">
        <v>19</v>
      </c>
      <c r="J25" s="14" t="str">
        <f>IF(AND(ISNUMBER(F25), ISNUMBER(H25)), 750 + (30 * H25), "")</f>
        <v/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</row>
    <row r="26" spans="1:78">
      <c r="A26" s="42"/>
      <c r="B26" s="121" t="s">
        <v>38</v>
      </c>
      <c r="C26" s="122"/>
      <c r="D26" s="122"/>
      <c r="E26" s="123"/>
      <c r="F26" s="124">
        <v>600</v>
      </c>
      <c r="G26" s="125"/>
      <c r="H26" s="5"/>
      <c r="I26" s="6"/>
      <c r="J26" s="26">
        <f>IF(A26="x",F26,0)</f>
        <v>0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>
      <c r="A27" s="42"/>
      <c r="B27" s="121" t="s">
        <v>39</v>
      </c>
      <c r="C27" s="122"/>
      <c r="D27" s="122"/>
      <c r="E27" s="123"/>
      <c r="F27" s="124">
        <v>560</v>
      </c>
      <c r="G27" s="125"/>
      <c r="H27" s="5"/>
      <c r="I27" s="6"/>
      <c r="J27" s="26">
        <f>IF(A27="x",F27,0)</f>
        <v>0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>
      <c r="A28" s="42"/>
      <c r="B28" s="121" t="s">
        <v>40</v>
      </c>
      <c r="C28" s="122"/>
      <c r="D28" s="122"/>
      <c r="E28" s="123"/>
      <c r="F28" s="19">
        <v>150</v>
      </c>
      <c r="G28" s="12" t="s">
        <v>41</v>
      </c>
      <c r="H28" s="40"/>
      <c r="I28" s="25" t="s">
        <v>42</v>
      </c>
      <c r="J28" s="26" t="str">
        <f>IF(AND(ISNUMBER(F28), ISNUMBER(H28)), F28*H28, "")</f>
        <v/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>
      <c r="A29" s="191" t="s">
        <v>43</v>
      </c>
      <c r="B29" s="192"/>
      <c r="C29" s="192"/>
      <c r="D29" s="192"/>
      <c r="E29" s="192"/>
      <c r="F29" s="192"/>
      <c r="G29" s="192"/>
      <c r="H29" s="192"/>
      <c r="I29" s="192"/>
      <c r="J29" s="193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>
      <c r="A30" s="42"/>
      <c r="B30" s="121" t="s">
        <v>43</v>
      </c>
      <c r="C30" s="122"/>
      <c r="D30" s="122"/>
      <c r="E30" s="123"/>
      <c r="F30" s="124">
        <v>1015</v>
      </c>
      <c r="G30" s="125"/>
      <c r="H30" s="5"/>
      <c r="I30" s="6"/>
      <c r="J30" s="26">
        <f>IF(A30="x",F30,0)</f>
        <v>0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>
      <c r="A31" s="191" t="s">
        <v>44</v>
      </c>
      <c r="B31" s="192"/>
      <c r="C31" s="192"/>
      <c r="D31" s="192"/>
      <c r="E31" s="192"/>
      <c r="F31" s="192"/>
      <c r="G31" s="192"/>
      <c r="H31" s="192"/>
      <c r="I31" s="192"/>
      <c r="J31" s="193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>
      <c r="A32" s="42"/>
      <c r="B32" s="121" t="s">
        <v>44</v>
      </c>
      <c r="C32" s="122"/>
      <c r="D32" s="122"/>
      <c r="E32" s="123"/>
      <c r="F32" s="124">
        <v>560</v>
      </c>
      <c r="G32" s="125"/>
      <c r="H32" s="5"/>
      <c r="I32" s="6"/>
      <c r="J32" s="26">
        <f>IF(A32="x",F32,0)</f>
        <v>0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>
      <c r="A33" s="191" t="s">
        <v>45</v>
      </c>
      <c r="B33" s="192"/>
      <c r="C33" s="192"/>
      <c r="D33" s="192"/>
      <c r="E33" s="192"/>
      <c r="F33" s="192"/>
      <c r="G33" s="192"/>
      <c r="H33" s="192"/>
      <c r="I33" s="192"/>
      <c r="J33" s="193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>
      <c r="A34" s="69"/>
      <c r="B34" s="141" t="s">
        <v>46</v>
      </c>
      <c r="C34" s="141"/>
      <c r="D34" s="141"/>
      <c r="E34" s="141"/>
      <c r="F34" s="124">
        <v>50</v>
      </c>
      <c r="G34" s="125"/>
      <c r="H34" s="5"/>
      <c r="I34" s="6"/>
      <c r="J34" s="26">
        <f>IF(A34="x",F34,0)</f>
        <v>0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>
      <c r="A35" s="69"/>
      <c r="B35" s="141" t="s">
        <v>47</v>
      </c>
      <c r="C35" s="141"/>
      <c r="D35" s="141"/>
      <c r="E35" s="141"/>
      <c r="F35" s="124">
        <v>50</v>
      </c>
      <c r="G35" s="125"/>
      <c r="H35" s="5"/>
      <c r="I35" s="6"/>
      <c r="J35" s="26">
        <f>IF(A35="x",F35,0)</f>
        <v>0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>
      <c r="A36" s="69"/>
      <c r="B36" s="141" t="s">
        <v>48</v>
      </c>
      <c r="C36" s="141"/>
      <c r="D36" s="141"/>
      <c r="E36" s="141"/>
      <c r="F36" s="124">
        <v>200</v>
      </c>
      <c r="G36" s="125"/>
      <c r="H36" s="5"/>
      <c r="I36" s="6"/>
      <c r="J36" s="26">
        <f>IF(A36="x",F36,0)</f>
        <v>0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>
      <c r="A37" s="191" t="s">
        <v>49</v>
      </c>
      <c r="B37" s="192"/>
      <c r="C37" s="192"/>
      <c r="D37" s="192"/>
      <c r="E37" s="192"/>
      <c r="F37" s="192"/>
      <c r="G37" s="192"/>
      <c r="H37" s="192"/>
      <c r="I37" s="192"/>
      <c r="J37" s="193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>
      <c r="A38" s="42"/>
      <c r="B38" s="141" t="s">
        <v>50</v>
      </c>
      <c r="C38" s="141"/>
      <c r="D38" s="141"/>
      <c r="E38" s="141"/>
      <c r="F38" s="124">
        <v>150</v>
      </c>
      <c r="G38" s="125"/>
      <c r="H38" s="5"/>
      <c r="I38" s="6"/>
      <c r="J38" s="26">
        <f>IF(A38="x",F38,0)</f>
        <v>0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>
      <c r="A39" s="42"/>
      <c r="B39" s="141" t="s">
        <v>51</v>
      </c>
      <c r="C39" s="141"/>
      <c r="D39" s="141"/>
      <c r="E39" s="141"/>
      <c r="F39" s="124">
        <v>1000</v>
      </c>
      <c r="G39" s="125"/>
      <c r="H39" s="5"/>
      <c r="I39" s="6"/>
      <c r="J39" s="26">
        <f>IF(A39="x",F39,0)</f>
        <v>0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>
      <c r="A40" s="191" t="s">
        <v>52</v>
      </c>
      <c r="B40" s="192"/>
      <c r="C40" s="192"/>
      <c r="D40" s="192"/>
      <c r="E40" s="192"/>
      <c r="F40" s="192"/>
      <c r="G40" s="192"/>
      <c r="H40" s="192"/>
      <c r="I40" s="192"/>
      <c r="J40" s="193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>
      <c r="A41" s="42"/>
      <c r="B41" s="121" t="s">
        <v>52</v>
      </c>
      <c r="C41" s="122"/>
      <c r="D41" s="122"/>
      <c r="E41" s="123"/>
      <c r="F41" s="124">
        <v>50</v>
      </c>
      <c r="G41" s="125"/>
      <c r="H41" s="5"/>
      <c r="I41" s="6"/>
      <c r="J41" s="26">
        <f>IF(A41="x",F41,0)</f>
        <v>0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>
      <c r="A42" s="191" t="s">
        <v>53</v>
      </c>
      <c r="B42" s="192"/>
      <c r="C42" s="192"/>
      <c r="D42" s="192"/>
      <c r="E42" s="192"/>
      <c r="F42" s="192"/>
      <c r="G42" s="192"/>
      <c r="H42" s="192"/>
      <c r="I42" s="192"/>
      <c r="J42" s="193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>
      <c r="A43" s="42"/>
      <c r="B43" s="121" t="s">
        <v>53</v>
      </c>
      <c r="C43" s="122"/>
      <c r="D43" s="122"/>
      <c r="E43" s="123"/>
      <c r="F43" s="129">
        <v>230</v>
      </c>
      <c r="G43" s="129"/>
      <c r="H43" s="5"/>
      <c r="I43" s="6"/>
      <c r="J43" s="26">
        <f>IF(A43="x",F43,0)</f>
        <v>0</v>
      </c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>
      <c r="A44" s="191" t="s">
        <v>54</v>
      </c>
      <c r="B44" s="192"/>
      <c r="C44" s="192"/>
      <c r="D44" s="192"/>
      <c r="E44" s="192"/>
      <c r="F44" s="192"/>
      <c r="G44" s="192"/>
      <c r="H44" s="192"/>
      <c r="I44" s="192"/>
      <c r="J44" s="19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>
      <c r="A45" s="42"/>
      <c r="B45" s="121" t="s">
        <v>54</v>
      </c>
      <c r="C45" s="122"/>
      <c r="D45" s="122"/>
      <c r="E45" s="123"/>
      <c r="F45" s="124">
        <v>50</v>
      </c>
      <c r="G45" s="125"/>
      <c r="H45" s="5"/>
      <c r="I45" s="6"/>
      <c r="J45" s="26">
        <f>IF(A45="x",F45,0)</f>
        <v>0</v>
      </c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>
      <c r="A46" s="191" t="s">
        <v>55</v>
      </c>
      <c r="B46" s="192"/>
      <c r="C46" s="192"/>
      <c r="D46" s="192"/>
      <c r="E46" s="192"/>
      <c r="F46" s="192"/>
      <c r="G46" s="192"/>
      <c r="H46" s="192"/>
      <c r="I46" s="192"/>
      <c r="J46" s="193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ht="37.5" customHeight="1">
      <c r="A47" s="42"/>
      <c r="B47" s="203" t="s">
        <v>56</v>
      </c>
      <c r="C47" s="206"/>
      <c r="D47" s="206"/>
      <c r="E47" s="207"/>
      <c r="F47" s="19">
        <v>6</v>
      </c>
      <c r="G47" s="100" t="s">
        <v>57</v>
      </c>
      <c r="H47" s="40"/>
      <c r="I47" s="25" t="s">
        <v>58</v>
      </c>
      <c r="J47" s="14" t="str">
        <f>IF(AND(ISNUMBER(F47), ISNUMBER(H47)), F47*H47, "")</f>
        <v/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ht="14.25" customHeight="1">
      <c r="A48" s="42"/>
      <c r="B48" s="203" t="s">
        <v>59</v>
      </c>
      <c r="C48" s="204"/>
      <c r="D48" s="204"/>
      <c r="E48" s="205"/>
      <c r="F48" s="19">
        <v>75</v>
      </c>
      <c r="G48" s="100" t="s">
        <v>60</v>
      </c>
      <c r="H48" s="40"/>
      <c r="I48" s="25" t="s">
        <v>61</v>
      </c>
      <c r="J48" s="14" t="str">
        <f t="shared" ref="J48:J67" si="0">IF(AND(ISNUMBER(F48), ISNUMBER(H48)), F48*H48, "")</f>
        <v/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ht="24.95" customHeight="1">
      <c r="A49" s="42"/>
      <c r="B49" s="203" t="s">
        <v>62</v>
      </c>
      <c r="C49" s="206"/>
      <c r="D49" s="206"/>
      <c r="E49" s="207"/>
      <c r="F49" s="19">
        <v>100</v>
      </c>
      <c r="G49" s="100" t="s">
        <v>63</v>
      </c>
      <c r="H49" s="40"/>
      <c r="I49" s="25" t="s">
        <v>64</v>
      </c>
      <c r="J49" s="35" t="str">
        <f t="shared" si="0"/>
        <v/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>
      <c r="A50" s="42"/>
      <c r="B50" s="121" t="s">
        <v>65</v>
      </c>
      <c r="C50" s="122"/>
      <c r="D50" s="122"/>
      <c r="E50" s="123"/>
      <c r="F50" s="19">
        <v>75</v>
      </c>
      <c r="G50" s="100" t="s">
        <v>63</v>
      </c>
      <c r="H50" s="40"/>
      <c r="I50" s="25" t="s">
        <v>64</v>
      </c>
      <c r="J50" s="14" t="str">
        <f t="shared" si="0"/>
        <v/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ht="51.75" customHeight="1">
      <c r="A51" s="42"/>
      <c r="B51" s="121" t="s">
        <v>66</v>
      </c>
      <c r="C51" s="122"/>
      <c r="D51" s="122"/>
      <c r="E51" s="123"/>
      <c r="F51" s="19">
        <v>2</v>
      </c>
      <c r="G51" s="100" t="s">
        <v>57</v>
      </c>
      <c r="H51" s="40"/>
      <c r="I51" s="25" t="s">
        <v>58</v>
      </c>
      <c r="J51" s="14" t="str">
        <f t="shared" si="0"/>
        <v/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ht="24.95" customHeight="1">
      <c r="A52" s="42"/>
      <c r="B52" s="121" t="s">
        <v>67</v>
      </c>
      <c r="C52" s="122"/>
      <c r="D52" s="122"/>
      <c r="E52" s="123"/>
      <c r="F52" s="19">
        <v>150</v>
      </c>
      <c r="G52" s="100" t="s">
        <v>68</v>
      </c>
      <c r="H52" s="40"/>
      <c r="I52" s="25" t="s">
        <v>69</v>
      </c>
      <c r="J52" s="14" t="str">
        <f t="shared" si="0"/>
        <v/>
      </c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ht="24.95" customHeight="1">
      <c r="A53" s="42"/>
      <c r="B53" s="121" t="s">
        <v>70</v>
      </c>
      <c r="C53" s="122"/>
      <c r="D53" s="122"/>
      <c r="E53" s="123"/>
      <c r="F53" s="19">
        <v>150</v>
      </c>
      <c r="G53" s="100" t="s">
        <v>68</v>
      </c>
      <c r="H53" s="40"/>
      <c r="I53" s="25" t="s">
        <v>69</v>
      </c>
      <c r="J53" s="14" t="str">
        <f t="shared" si="0"/>
        <v/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ht="24.95" customHeight="1">
      <c r="A54" s="42"/>
      <c r="B54" s="121" t="s">
        <v>71</v>
      </c>
      <c r="C54" s="122"/>
      <c r="D54" s="122"/>
      <c r="E54" s="123"/>
      <c r="F54" s="19">
        <v>75</v>
      </c>
      <c r="G54" s="100" t="s">
        <v>68</v>
      </c>
      <c r="H54" s="40"/>
      <c r="I54" s="25" t="s">
        <v>69</v>
      </c>
      <c r="J54" s="14" t="str">
        <f t="shared" si="0"/>
        <v/>
      </c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ht="24.95" customHeight="1">
      <c r="A55" s="42"/>
      <c r="B55" s="121" t="s">
        <v>72</v>
      </c>
      <c r="C55" s="122"/>
      <c r="D55" s="122"/>
      <c r="E55" s="123"/>
      <c r="F55" s="19">
        <v>75</v>
      </c>
      <c r="G55" s="100" t="s">
        <v>68</v>
      </c>
      <c r="H55" s="40"/>
      <c r="I55" s="25" t="s">
        <v>69</v>
      </c>
      <c r="J55" s="14" t="str">
        <f t="shared" si="0"/>
        <v/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ht="24.95" customHeight="1">
      <c r="A56" s="42"/>
      <c r="B56" s="184" t="s">
        <v>73</v>
      </c>
      <c r="C56" s="197"/>
      <c r="D56" s="197"/>
      <c r="E56" s="185"/>
      <c r="F56" s="19">
        <v>400</v>
      </c>
      <c r="G56" s="100" t="s">
        <v>74</v>
      </c>
      <c r="H56" s="40"/>
      <c r="I56" s="25" t="s">
        <v>75</v>
      </c>
      <c r="J56" s="14" t="str">
        <f t="shared" si="0"/>
        <v/>
      </c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ht="35.25" customHeight="1">
      <c r="A57" s="42"/>
      <c r="B57" s="121" t="s">
        <v>76</v>
      </c>
      <c r="C57" s="122"/>
      <c r="D57" s="122"/>
      <c r="E57" s="123"/>
      <c r="F57" s="19">
        <v>400</v>
      </c>
      <c r="G57" s="100" t="s">
        <v>74</v>
      </c>
      <c r="H57" s="40"/>
      <c r="I57" s="25" t="s">
        <v>75</v>
      </c>
      <c r="J57" s="14" t="str">
        <f t="shared" si="0"/>
        <v/>
      </c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>
      <c r="A58" s="42"/>
      <c r="B58" s="121" t="s">
        <v>77</v>
      </c>
      <c r="C58" s="122"/>
      <c r="D58" s="122"/>
      <c r="E58" s="123"/>
      <c r="F58" s="20">
        <v>0.5</v>
      </c>
      <c r="G58" s="100" t="s">
        <v>57</v>
      </c>
      <c r="H58" s="40"/>
      <c r="I58" s="25" t="s">
        <v>58</v>
      </c>
      <c r="J58" s="14" t="str">
        <f t="shared" si="0"/>
        <v/>
      </c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ht="24.95" customHeight="1">
      <c r="A59" s="42"/>
      <c r="B59" s="121" t="s">
        <v>78</v>
      </c>
      <c r="C59" s="122"/>
      <c r="D59" s="122"/>
      <c r="E59" s="123"/>
      <c r="F59" s="20">
        <v>2.5</v>
      </c>
      <c r="G59" s="100" t="s">
        <v>57</v>
      </c>
      <c r="H59" s="40"/>
      <c r="I59" s="25" t="s">
        <v>58</v>
      </c>
      <c r="J59" s="14" t="str">
        <f t="shared" si="0"/>
        <v/>
      </c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ht="24.95" customHeight="1">
      <c r="A60" s="42"/>
      <c r="B60" s="121" t="s">
        <v>79</v>
      </c>
      <c r="C60" s="122"/>
      <c r="D60" s="122"/>
      <c r="E60" s="123"/>
      <c r="F60" s="20">
        <v>1.5</v>
      </c>
      <c r="G60" s="100" t="s">
        <v>57</v>
      </c>
      <c r="H60" s="40"/>
      <c r="I60" s="25" t="s">
        <v>58</v>
      </c>
      <c r="J60" s="14" t="str">
        <f t="shared" si="0"/>
        <v/>
      </c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ht="24.95" customHeight="1">
      <c r="A61" s="42"/>
      <c r="B61" s="121" t="s">
        <v>80</v>
      </c>
      <c r="C61" s="122"/>
      <c r="D61" s="122"/>
      <c r="E61" s="123"/>
      <c r="F61" s="20">
        <v>1.5</v>
      </c>
      <c r="G61" s="100" t="s">
        <v>57</v>
      </c>
      <c r="H61" s="40"/>
      <c r="I61" s="25" t="s">
        <v>58</v>
      </c>
      <c r="J61" s="14" t="str">
        <f t="shared" si="0"/>
        <v/>
      </c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>
      <c r="A62" s="42"/>
      <c r="B62" s="121" t="s">
        <v>81</v>
      </c>
      <c r="C62" s="122"/>
      <c r="D62" s="122"/>
      <c r="E62" s="123"/>
      <c r="F62" s="20">
        <v>1.5</v>
      </c>
      <c r="G62" s="100" t="s">
        <v>57</v>
      </c>
      <c r="H62" s="40"/>
      <c r="I62" s="25" t="s">
        <v>58</v>
      </c>
      <c r="J62" s="14" t="str">
        <f t="shared" si="0"/>
        <v/>
      </c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ht="24.95" customHeight="1">
      <c r="A63" s="42"/>
      <c r="B63" s="121" t="s">
        <v>82</v>
      </c>
      <c r="C63" s="122"/>
      <c r="D63" s="122"/>
      <c r="E63" s="123"/>
      <c r="F63" s="19">
        <v>250</v>
      </c>
      <c r="G63" s="100" t="s">
        <v>83</v>
      </c>
      <c r="H63" s="40"/>
      <c r="I63" s="25" t="s">
        <v>84</v>
      </c>
      <c r="J63" s="14" t="str">
        <f t="shared" si="0"/>
        <v/>
      </c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>
      <c r="A64" s="42"/>
      <c r="B64" s="121" t="s">
        <v>85</v>
      </c>
      <c r="C64" s="122"/>
      <c r="D64" s="122"/>
      <c r="E64" s="123"/>
      <c r="F64" s="19">
        <v>100</v>
      </c>
      <c r="G64" s="100" t="s">
        <v>60</v>
      </c>
      <c r="H64" s="40"/>
      <c r="I64" s="25" t="s">
        <v>61</v>
      </c>
      <c r="J64" s="14" t="str">
        <f t="shared" si="0"/>
        <v/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>
      <c r="A65" s="42"/>
      <c r="B65" s="184" t="s">
        <v>86</v>
      </c>
      <c r="C65" s="197"/>
      <c r="D65" s="197"/>
      <c r="E65" s="185"/>
      <c r="F65" s="19">
        <v>50</v>
      </c>
      <c r="G65" s="100" t="s">
        <v>87</v>
      </c>
      <c r="H65" s="40"/>
      <c r="I65" s="25" t="s">
        <v>88</v>
      </c>
      <c r="J65" s="199" t="str">
        <f t="shared" si="0"/>
        <v/>
      </c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>
      <c r="A66" s="42"/>
      <c r="B66" s="188"/>
      <c r="C66" s="198"/>
      <c r="D66" s="198"/>
      <c r="E66" s="189"/>
      <c r="F66" s="115">
        <v>0.5</v>
      </c>
      <c r="G66" s="102" t="s">
        <v>57</v>
      </c>
      <c r="H66" s="40"/>
      <c r="I66" s="25" t="s">
        <v>58</v>
      </c>
      <c r="J66" s="200" t="str">
        <f t="shared" si="0"/>
        <v/>
      </c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ht="21" customHeight="1">
      <c r="A67" s="99"/>
      <c r="B67" s="122" t="s">
        <v>89</v>
      </c>
      <c r="C67" s="122"/>
      <c r="D67" s="122"/>
      <c r="E67" s="122"/>
      <c r="F67" s="116">
        <v>150</v>
      </c>
      <c r="G67" s="116" t="s">
        <v>90</v>
      </c>
      <c r="H67" s="40"/>
      <c r="I67" s="25" t="s">
        <v>91</v>
      </c>
      <c r="J67" s="91" t="str">
        <f t="shared" si="0"/>
        <v/>
      </c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>
      <c r="A68" s="191" t="s">
        <v>92</v>
      </c>
      <c r="B68" s="192"/>
      <c r="C68" s="192"/>
      <c r="D68" s="192"/>
      <c r="E68" s="192"/>
      <c r="F68" s="201"/>
      <c r="G68" s="201"/>
      <c r="H68" s="192"/>
      <c r="I68" s="192"/>
      <c r="J68" s="193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>
      <c r="A69" s="42"/>
      <c r="B69" s="141" t="s">
        <v>93</v>
      </c>
      <c r="C69" s="141"/>
      <c r="D69" s="141"/>
      <c r="E69" s="141"/>
      <c r="F69" s="124">
        <v>205</v>
      </c>
      <c r="G69" s="125"/>
      <c r="H69" s="5"/>
      <c r="I69" s="6"/>
      <c r="J69" s="26">
        <f>IF(A69="x",F69,0)</f>
        <v>0</v>
      </c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>
      <c r="A70" s="42"/>
      <c r="B70" s="141" t="s">
        <v>94</v>
      </c>
      <c r="C70" s="141"/>
      <c r="D70" s="141"/>
      <c r="E70" s="141"/>
      <c r="F70" s="124">
        <v>250</v>
      </c>
      <c r="G70" s="125"/>
      <c r="H70" s="5"/>
      <c r="I70" s="6"/>
      <c r="J70" s="26">
        <f>IF(A70="x",F70,0)</f>
        <v>0</v>
      </c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>
      <c r="A71" s="126" t="s">
        <v>95</v>
      </c>
      <c r="B71" s="127"/>
      <c r="C71" s="127"/>
      <c r="D71" s="127"/>
      <c r="E71" s="127"/>
      <c r="F71" s="129"/>
      <c r="G71" s="129"/>
      <c r="H71" s="75"/>
      <c r="I71" s="76"/>
      <c r="J71" s="9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ht="37.15" customHeight="1">
      <c r="A72" s="98"/>
      <c r="B72" s="128" t="s">
        <v>96</v>
      </c>
      <c r="C72" s="128"/>
      <c r="D72" s="128"/>
      <c r="E72" s="128"/>
      <c r="F72" s="120">
        <v>80</v>
      </c>
      <c r="G72" s="120" t="s">
        <v>91</v>
      </c>
      <c r="H72" s="40"/>
      <c r="I72" s="25" t="s">
        <v>91</v>
      </c>
      <c r="J72" s="92" t="str">
        <f t="shared" ref="J72" si="1">IF(AND(ISNUMBER(F72), ISNUMBER(H72)), F72*H72, "")</f>
        <v/>
      </c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>
      <c r="A73" s="191" t="s">
        <v>97</v>
      </c>
      <c r="B73" s="192"/>
      <c r="C73" s="192"/>
      <c r="D73" s="192"/>
      <c r="E73" s="192"/>
      <c r="F73" s="192"/>
      <c r="G73" s="192"/>
      <c r="H73" s="192"/>
      <c r="I73" s="192"/>
      <c r="J73" s="193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ht="20.45" customHeight="1">
      <c r="A74" s="42"/>
      <c r="B74" s="141" t="s">
        <v>98</v>
      </c>
      <c r="C74" s="141"/>
      <c r="D74" s="141"/>
      <c r="E74" s="141"/>
      <c r="F74" s="103">
        <v>250</v>
      </c>
      <c r="G74" s="100" t="s">
        <v>99</v>
      </c>
      <c r="H74" s="40"/>
      <c r="I74" s="25" t="s">
        <v>100</v>
      </c>
      <c r="J74" s="14" t="str">
        <f t="shared" ref="J74:J75" si="2">IF(AND(ISNUMBER(F74), ISNUMBER(H74)), F74*H74, "")</f>
        <v/>
      </c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>
      <c r="A75" s="42"/>
      <c r="B75" s="141" t="s">
        <v>101</v>
      </c>
      <c r="C75" s="141"/>
      <c r="D75" s="141"/>
      <c r="E75" s="141"/>
      <c r="F75" s="103">
        <v>305</v>
      </c>
      <c r="G75" s="100" t="s">
        <v>102</v>
      </c>
      <c r="H75" s="40"/>
      <c r="I75" s="25" t="s">
        <v>103</v>
      </c>
      <c r="J75" s="14" t="str">
        <f t="shared" si="2"/>
        <v/>
      </c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ht="13.9" customHeight="1">
      <c r="A76" s="42"/>
      <c r="B76" s="141" t="s">
        <v>104</v>
      </c>
      <c r="C76" s="141"/>
      <c r="D76" s="141"/>
      <c r="E76" s="141"/>
      <c r="F76" s="211" t="s">
        <v>105</v>
      </c>
      <c r="G76" s="211"/>
      <c r="H76" s="5"/>
      <c r="I76" s="6"/>
      <c r="J76" s="18">
        <v>0</v>
      </c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>
      <c r="A77" s="86" t="s">
        <v>106</v>
      </c>
      <c r="B77" s="81"/>
      <c r="C77" s="81"/>
      <c r="D77" s="81"/>
      <c r="E77" s="81"/>
      <c r="F77" s="85"/>
      <c r="G77" s="85"/>
      <c r="H77" s="82"/>
      <c r="I77" s="83"/>
      <c r="J77" s="84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>
      <c r="A78" s="97"/>
      <c r="B78" s="132" t="s">
        <v>106</v>
      </c>
      <c r="C78" s="132"/>
      <c r="D78" s="132"/>
      <c r="E78" s="133"/>
      <c r="F78" s="130">
        <v>135</v>
      </c>
      <c r="G78" s="131"/>
      <c r="H78" s="5"/>
      <c r="I78" s="6"/>
      <c r="J78" s="87">
        <f>IF(A78="x",F78,0)</f>
        <v>0</v>
      </c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>
      <c r="A79" s="191" t="s">
        <v>107</v>
      </c>
      <c r="B79" s="201"/>
      <c r="C79" s="201"/>
      <c r="D79" s="201"/>
      <c r="E79" s="201"/>
      <c r="F79" s="201"/>
      <c r="G79" s="192"/>
      <c r="H79" s="201"/>
      <c r="I79" s="201"/>
      <c r="J79" s="21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</row>
    <row r="80" spans="1:78">
      <c r="A80" s="42"/>
      <c r="B80" s="121" t="s">
        <v>108</v>
      </c>
      <c r="C80" s="122"/>
      <c r="D80" s="122"/>
      <c r="E80" s="123"/>
      <c r="F80" s="103">
        <v>750</v>
      </c>
      <c r="G80" s="17" t="s">
        <v>18</v>
      </c>
      <c r="H80" s="40"/>
      <c r="I80" s="25" t="s">
        <v>19</v>
      </c>
      <c r="J80" s="8" t="str">
        <f>IF(AND(ISNUMBER(F80), ISNUMBER(H80)), 750 + (30 * H80), "")</f>
        <v/>
      </c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</row>
    <row r="81" spans="1:91" ht="14.45" customHeight="1">
      <c r="A81" s="42"/>
      <c r="B81" s="121" t="s">
        <v>109</v>
      </c>
      <c r="C81" s="122"/>
      <c r="D81" s="122"/>
      <c r="E81" s="123"/>
      <c r="F81" s="103">
        <v>1000</v>
      </c>
      <c r="G81" s="17" t="s">
        <v>18</v>
      </c>
      <c r="H81" s="40"/>
      <c r="I81" s="25" t="s">
        <v>19</v>
      </c>
      <c r="J81" s="8" t="str">
        <f>IF(AND(ISNUMBER(F81), ISNUMBER(H81)), 1000 + (30 * H81), "")</f>
        <v/>
      </c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</row>
    <row r="82" spans="1:91" ht="14.25" customHeight="1">
      <c r="A82" s="42"/>
      <c r="B82" s="141" t="s">
        <v>110</v>
      </c>
      <c r="C82" s="141"/>
      <c r="D82" s="141"/>
      <c r="E82" s="141"/>
      <c r="F82" s="103">
        <v>2000</v>
      </c>
      <c r="G82" s="17" t="s">
        <v>18</v>
      </c>
      <c r="H82" s="40"/>
      <c r="I82" s="25" t="s">
        <v>19</v>
      </c>
      <c r="J82" s="8" t="str">
        <f>IF(AND(ISNUMBER(F82), ISNUMBER(H82)), 2000 + (30 * H82), "")</f>
        <v/>
      </c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</row>
    <row r="83" spans="1:91">
      <c r="A83" s="42"/>
      <c r="B83" s="141" t="s">
        <v>111</v>
      </c>
      <c r="C83" s="141"/>
      <c r="D83" s="141"/>
      <c r="E83" s="141"/>
      <c r="F83" s="124">
        <v>800</v>
      </c>
      <c r="G83" s="125"/>
      <c r="H83" s="5"/>
      <c r="I83" s="5"/>
      <c r="J83" s="26">
        <f>IF(A83="x",F83,0)</f>
        <v>0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</row>
    <row r="84" spans="1:91">
      <c r="A84" s="145" t="s">
        <v>112</v>
      </c>
      <c r="B84" s="145"/>
      <c r="C84" s="145"/>
      <c r="D84" s="145"/>
      <c r="E84" s="145"/>
      <c r="F84" s="145"/>
      <c r="G84" s="145"/>
      <c r="H84" s="145"/>
      <c r="I84" s="145"/>
      <c r="J84" s="145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</row>
    <row r="85" spans="1:91">
      <c r="A85" s="42"/>
      <c r="B85" s="141" t="s">
        <v>113</v>
      </c>
      <c r="C85" s="141"/>
      <c r="D85" s="141"/>
      <c r="E85" s="141"/>
      <c r="F85" s="124">
        <v>250</v>
      </c>
      <c r="G85" s="125"/>
      <c r="H85" s="5"/>
      <c r="I85" s="6"/>
      <c r="J85" s="26">
        <f>IF(A85="x",F85,0)</f>
        <v>0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</row>
    <row r="86" spans="1:91">
      <c r="A86" s="42"/>
      <c r="B86" s="141" t="s">
        <v>114</v>
      </c>
      <c r="C86" s="141"/>
      <c r="D86" s="141"/>
      <c r="E86" s="141"/>
      <c r="F86" s="103">
        <v>2030</v>
      </c>
      <c r="G86" s="100" t="s">
        <v>115</v>
      </c>
      <c r="H86" s="40"/>
      <c r="I86" s="25" t="s">
        <v>116</v>
      </c>
      <c r="J86" s="35" t="str">
        <f t="shared" ref="J86" si="3">IF(AND(ISNUMBER(F86), ISNUMBER(H86)), F86*H86, "")</f>
        <v/>
      </c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</row>
    <row r="87" spans="1:91">
      <c r="A87" s="145" t="s">
        <v>117</v>
      </c>
      <c r="B87" s="145"/>
      <c r="C87" s="145"/>
      <c r="D87" s="145"/>
      <c r="E87" s="145"/>
      <c r="F87" s="145"/>
      <c r="G87" s="145"/>
      <c r="H87" s="145"/>
      <c r="I87" s="145"/>
      <c r="J87" s="145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</row>
    <row r="88" spans="1:91" ht="34.9" customHeight="1">
      <c r="A88" s="42"/>
      <c r="B88" s="141" t="s">
        <v>118</v>
      </c>
      <c r="C88" s="141"/>
      <c r="D88" s="141"/>
      <c r="E88" s="141"/>
      <c r="F88" s="155" t="s">
        <v>119</v>
      </c>
      <c r="G88" s="155"/>
      <c r="H88" s="5"/>
      <c r="I88" s="6"/>
      <c r="J88" s="18">
        <v>0</v>
      </c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</row>
    <row r="89" spans="1:91">
      <c r="A89" s="42"/>
      <c r="B89" s="141" t="s">
        <v>120</v>
      </c>
      <c r="C89" s="141"/>
      <c r="D89" s="141"/>
      <c r="E89" s="141"/>
      <c r="F89" s="74">
        <v>3214.52</v>
      </c>
      <c r="G89" s="33" t="s">
        <v>121</v>
      </c>
      <c r="H89" s="40"/>
      <c r="I89" s="25" t="s">
        <v>122</v>
      </c>
      <c r="J89" s="14" t="str">
        <f t="shared" ref="J89" si="4">IF(AND(ISNUMBER(F89), ISNUMBER(H89)), F89*H89, "")</f>
        <v/>
      </c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</row>
    <row r="90" spans="1:91" ht="15">
      <c r="A90" s="42"/>
      <c r="B90" s="141" t="s">
        <v>123</v>
      </c>
      <c r="C90" s="141"/>
      <c r="D90" s="141"/>
      <c r="E90" s="141"/>
      <c r="F90" s="155" t="s">
        <v>124</v>
      </c>
      <c r="G90" s="155"/>
      <c r="H90" s="5"/>
      <c r="I90" s="6"/>
      <c r="J90" s="18">
        <v>0</v>
      </c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</row>
    <row r="91" spans="1:91" ht="13.9" customHeight="1">
      <c r="A91" s="145" t="s">
        <v>125</v>
      </c>
      <c r="B91" s="145"/>
      <c r="C91" s="145"/>
      <c r="D91" s="145"/>
      <c r="E91" s="145"/>
      <c r="F91" s="145"/>
      <c r="G91" s="145"/>
      <c r="H91" s="145"/>
      <c r="I91" s="145"/>
      <c r="J91" s="145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</row>
    <row r="92" spans="1:91" ht="15">
      <c r="A92" s="42"/>
      <c r="B92" s="121" t="s">
        <v>126</v>
      </c>
      <c r="C92" s="122"/>
      <c r="D92" s="122"/>
      <c r="E92" s="123"/>
      <c r="F92" s="103">
        <v>1</v>
      </c>
      <c r="G92" s="22" t="s">
        <v>127</v>
      </c>
      <c r="H92" s="40"/>
      <c r="I92" s="107" t="s">
        <v>128</v>
      </c>
      <c r="J92" s="14" t="str">
        <f t="shared" ref="J92:J94" si="5">IF(AND(ISNUMBER(F92), ISNUMBER(H92)), F92*H92, "")</f>
        <v/>
      </c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</row>
    <row r="93" spans="1:91" ht="15">
      <c r="A93" s="42"/>
      <c r="B93" s="203" t="s">
        <v>129</v>
      </c>
      <c r="C93" s="206"/>
      <c r="D93" s="206"/>
      <c r="E93" s="207"/>
      <c r="F93" s="45">
        <v>30</v>
      </c>
      <c r="G93" s="59" t="s">
        <v>130</v>
      </c>
      <c r="H93" s="46"/>
      <c r="I93" s="108" t="s">
        <v>131</v>
      </c>
      <c r="J93" s="35" t="str">
        <f t="shared" si="5"/>
        <v/>
      </c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</row>
    <row r="94" spans="1:91" ht="15" customHeight="1">
      <c r="A94" s="42"/>
      <c r="B94" s="194" t="s">
        <v>132</v>
      </c>
      <c r="C94" s="195"/>
      <c r="D94" s="195"/>
      <c r="E94" s="196"/>
      <c r="F94" s="118">
        <v>67</v>
      </c>
      <c r="G94" s="119" t="s">
        <v>133</v>
      </c>
      <c r="H94" s="46"/>
      <c r="I94" s="25" t="s">
        <v>134</v>
      </c>
      <c r="J94" s="35" t="str">
        <f t="shared" si="5"/>
        <v/>
      </c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</row>
    <row r="95" spans="1:91" ht="15">
      <c r="A95" s="145" t="s">
        <v>135</v>
      </c>
      <c r="B95" s="145"/>
      <c r="C95" s="145"/>
      <c r="D95" s="145"/>
      <c r="E95" s="145"/>
      <c r="F95" s="145"/>
      <c r="G95" s="145"/>
      <c r="H95" s="145"/>
      <c r="I95" s="145"/>
      <c r="J95" s="14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</row>
    <row r="96" spans="1:91" ht="15">
      <c r="A96" s="42"/>
      <c r="B96" s="141" t="s">
        <v>136</v>
      </c>
      <c r="C96" s="141"/>
      <c r="D96" s="141"/>
      <c r="E96" s="141"/>
      <c r="F96" s="124">
        <v>250</v>
      </c>
      <c r="G96" s="125"/>
      <c r="H96" s="5"/>
      <c r="I96" s="6"/>
      <c r="J96" s="26">
        <f>IF(A96="x",F96,0)</f>
        <v>0</v>
      </c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</row>
    <row r="97" spans="1:91" ht="30" customHeight="1">
      <c r="A97" s="42"/>
      <c r="B97" s="141" t="s">
        <v>137</v>
      </c>
      <c r="C97" s="141"/>
      <c r="D97" s="141"/>
      <c r="E97" s="141"/>
      <c r="F97" s="124">
        <v>150</v>
      </c>
      <c r="G97" s="125"/>
      <c r="H97" s="5"/>
      <c r="I97" s="6"/>
      <c r="J97" s="26">
        <f>IF(A97="x",F97,0)</f>
        <v>0</v>
      </c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</row>
    <row r="98" spans="1:91" ht="15">
      <c r="A98" s="145" t="s">
        <v>138</v>
      </c>
      <c r="B98" s="145"/>
      <c r="C98" s="145"/>
      <c r="D98" s="145"/>
      <c r="E98" s="145"/>
      <c r="F98" s="145"/>
      <c r="G98" s="145"/>
      <c r="H98" s="145"/>
      <c r="I98" s="145"/>
      <c r="J98" s="145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</row>
    <row r="99" spans="1:91" ht="15">
      <c r="A99" s="42"/>
      <c r="B99" s="141" t="s">
        <v>139</v>
      </c>
      <c r="C99" s="141"/>
      <c r="D99" s="141"/>
      <c r="E99" s="141"/>
      <c r="F99" s="124">
        <v>255</v>
      </c>
      <c r="G99" s="125"/>
      <c r="H99" s="5"/>
      <c r="I99" s="6"/>
      <c r="J99" s="26">
        <f>IF(A99="x",F99,0)</f>
        <v>0</v>
      </c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</row>
    <row r="100" spans="1:91" ht="13.9" customHeight="1">
      <c r="A100" s="145" t="s">
        <v>140</v>
      </c>
      <c r="B100" s="145"/>
      <c r="C100" s="145"/>
      <c r="D100" s="145"/>
      <c r="E100" s="145"/>
      <c r="F100" s="145"/>
      <c r="G100" s="145"/>
      <c r="H100" s="145"/>
      <c r="I100" s="145"/>
      <c r="J100" s="145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</row>
    <row r="101" spans="1:91" ht="15">
      <c r="A101" s="42"/>
      <c r="B101" s="141" t="s">
        <v>141</v>
      </c>
      <c r="C101" s="141"/>
      <c r="D101" s="141"/>
      <c r="E101" s="141"/>
      <c r="F101" s="21">
        <v>200</v>
      </c>
      <c r="G101" s="22" t="s">
        <v>142</v>
      </c>
      <c r="H101" s="40"/>
      <c r="I101" s="25" t="s">
        <v>143</v>
      </c>
      <c r="J101" s="14" t="str">
        <f t="shared" ref="J101:J102" si="6">IF(AND(ISNUMBER(F101), ISNUMBER(H101)), F101*H101, "")</f>
        <v/>
      </c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</row>
    <row r="102" spans="1:91" ht="15">
      <c r="A102" s="42"/>
      <c r="B102" s="141" t="s">
        <v>144</v>
      </c>
      <c r="C102" s="141"/>
      <c r="D102" s="141"/>
      <c r="E102" s="141"/>
      <c r="F102" s="21">
        <v>100</v>
      </c>
      <c r="G102" s="22" t="s">
        <v>142</v>
      </c>
      <c r="H102" s="40"/>
      <c r="I102" s="25" t="s">
        <v>143</v>
      </c>
      <c r="J102" s="14" t="str">
        <f t="shared" si="6"/>
        <v/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</row>
    <row r="103" spans="1:91" ht="15">
      <c r="A103" s="145" t="s">
        <v>145</v>
      </c>
      <c r="B103" s="145"/>
      <c r="C103" s="145"/>
      <c r="D103" s="145"/>
      <c r="E103" s="145"/>
      <c r="F103" s="145"/>
      <c r="G103" s="145"/>
      <c r="H103" s="145"/>
      <c r="I103" s="145"/>
      <c r="J103" s="145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</row>
    <row r="104" spans="1:91" ht="21" customHeight="1">
      <c r="A104" s="42"/>
      <c r="B104" s="141" t="s">
        <v>146</v>
      </c>
      <c r="C104" s="141"/>
      <c r="D104" s="141"/>
      <c r="E104" s="141"/>
      <c r="F104" s="103">
        <v>250</v>
      </c>
      <c r="G104" s="100" t="s">
        <v>147</v>
      </c>
      <c r="H104" s="40"/>
      <c r="I104" s="25" t="s">
        <v>148</v>
      </c>
      <c r="J104" s="14" t="str">
        <f t="shared" ref="J104" si="7">IF(AND(ISNUMBER(F104), ISNUMBER(H104)), F104*H104, "")</f>
        <v/>
      </c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</row>
    <row r="105" spans="1:91" ht="15">
      <c r="A105" s="42"/>
      <c r="B105" s="141" t="s">
        <v>149</v>
      </c>
      <c r="C105" s="141"/>
      <c r="D105" s="141"/>
      <c r="E105" s="141"/>
      <c r="F105" s="124">
        <v>75</v>
      </c>
      <c r="G105" s="125"/>
      <c r="H105" s="5"/>
      <c r="I105" s="6"/>
      <c r="J105" s="26">
        <f>IF(A105="x",F105,0)</f>
        <v>0</v>
      </c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</row>
    <row r="106" spans="1:91" ht="15">
      <c r="A106" s="42"/>
      <c r="B106" s="141" t="s">
        <v>150</v>
      </c>
      <c r="C106" s="141"/>
      <c r="D106" s="141"/>
      <c r="E106" s="141"/>
      <c r="F106" s="103">
        <v>250</v>
      </c>
      <c r="G106" s="100" t="s">
        <v>151</v>
      </c>
      <c r="H106" s="40"/>
      <c r="I106" s="25" t="s">
        <v>152</v>
      </c>
      <c r="J106" s="14" t="str">
        <f t="shared" ref="J106" si="8">IF(AND(ISNUMBER(F106), ISNUMBER(H106)), F106*H106, "")</f>
        <v/>
      </c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</row>
    <row r="107" spans="1:91" ht="13.9" customHeight="1">
      <c r="A107" s="145" t="s">
        <v>153</v>
      </c>
      <c r="B107" s="145"/>
      <c r="C107" s="145"/>
      <c r="D107" s="145"/>
      <c r="E107" s="145"/>
      <c r="F107" s="145"/>
      <c r="G107" s="145"/>
      <c r="H107" s="145"/>
      <c r="I107" s="145"/>
      <c r="J107" s="145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</row>
    <row r="108" spans="1:91" ht="15">
      <c r="A108" s="42"/>
      <c r="B108" s="141" t="s">
        <v>154</v>
      </c>
      <c r="C108" s="141"/>
      <c r="D108" s="141"/>
      <c r="E108" s="141"/>
      <c r="F108" s="142">
        <v>3000</v>
      </c>
      <c r="G108" s="143"/>
      <c r="H108" s="5"/>
      <c r="I108" s="6"/>
      <c r="J108" s="26">
        <f>IF(A108="x",F108,0)</f>
        <v>0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</row>
    <row r="109" spans="1:91" ht="15">
      <c r="A109" s="145" t="s">
        <v>155</v>
      </c>
      <c r="B109" s="145"/>
      <c r="C109" s="145"/>
      <c r="D109" s="145"/>
      <c r="E109" s="145"/>
      <c r="F109" s="145"/>
      <c r="G109" s="145"/>
      <c r="H109" s="145"/>
      <c r="I109" s="145"/>
      <c r="J109" s="145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</row>
    <row r="110" spans="1:91" ht="15">
      <c r="A110" s="42"/>
      <c r="B110" s="141" t="s">
        <v>156</v>
      </c>
      <c r="C110" s="141"/>
      <c r="D110" s="141"/>
      <c r="E110" s="141"/>
      <c r="F110" s="124">
        <v>560</v>
      </c>
      <c r="G110" s="125"/>
      <c r="H110" s="5"/>
      <c r="I110" s="6"/>
      <c r="J110" s="26">
        <f>IF(A110="x",F110,0)</f>
        <v>0</v>
      </c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</row>
    <row r="111" spans="1:91" ht="15">
      <c r="A111" s="145" t="s">
        <v>157</v>
      </c>
      <c r="B111" s="145"/>
      <c r="C111" s="145"/>
      <c r="D111" s="145"/>
      <c r="E111" s="145"/>
      <c r="F111" s="145"/>
      <c r="G111" s="145"/>
      <c r="H111" s="145"/>
      <c r="I111" s="145"/>
      <c r="J111" s="145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</row>
    <row r="112" spans="1:91" ht="15">
      <c r="A112" s="42"/>
      <c r="B112" s="121" t="s">
        <v>157</v>
      </c>
      <c r="C112" s="122"/>
      <c r="D112" s="122"/>
      <c r="E112" s="123"/>
      <c r="F112" s="124">
        <v>250</v>
      </c>
      <c r="G112" s="125"/>
      <c r="H112" s="5"/>
      <c r="I112" s="6"/>
      <c r="J112" s="26">
        <f>IF(A112="x",F112,0)</f>
        <v>0</v>
      </c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</row>
    <row r="113" spans="1:91" ht="15">
      <c r="A113" s="190" t="s">
        <v>158</v>
      </c>
      <c r="B113" s="190"/>
      <c r="C113" s="190"/>
      <c r="D113" s="190"/>
      <c r="E113" s="190"/>
      <c r="F113" s="190"/>
      <c r="G113" s="190"/>
      <c r="H113" s="190"/>
      <c r="I113" s="190"/>
      <c r="J113" s="190"/>
      <c r="L113" s="1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</row>
    <row r="114" spans="1:91" ht="15">
      <c r="A114" s="70"/>
      <c r="B114" s="144" t="s">
        <v>159</v>
      </c>
      <c r="C114" s="144"/>
      <c r="D114" s="144"/>
      <c r="E114" s="144"/>
      <c r="F114" s="142">
        <v>200</v>
      </c>
      <c r="G114" s="143"/>
      <c r="H114" s="71"/>
      <c r="I114" s="72"/>
      <c r="J114" s="73">
        <f>IF(A114="x",F114,0)</f>
        <v>0</v>
      </c>
      <c r="L114" s="1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</row>
    <row r="115" spans="1:91" ht="15">
      <c r="A115" s="77"/>
      <c r="B115" s="208" t="s">
        <v>160</v>
      </c>
      <c r="C115" s="208"/>
      <c r="D115" s="208"/>
      <c r="E115" s="208"/>
      <c r="F115" s="209">
        <v>100</v>
      </c>
      <c r="G115" s="210"/>
      <c r="H115" s="78"/>
      <c r="I115" s="79"/>
      <c r="J115" s="80">
        <f>IF(A115="x",F115,0)</f>
        <v>0</v>
      </c>
      <c r="L115" s="1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</row>
    <row r="116" spans="1:91" ht="15">
      <c r="A116" s="42"/>
      <c r="B116" s="184" t="s">
        <v>161</v>
      </c>
      <c r="C116" s="185"/>
      <c r="D116" s="184" t="s">
        <v>162</v>
      </c>
      <c r="E116" s="185"/>
      <c r="F116" s="27">
        <v>135</v>
      </c>
      <c r="G116" s="28" t="s">
        <v>163</v>
      </c>
      <c r="H116" s="40"/>
      <c r="I116" s="29" t="s">
        <v>131</v>
      </c>
      <c r="J116" s="14" t="str">
        <f t="shared" ref="J116:J123" si="9">IF(AND(ISNUMBER(F116), ISNUMBER(H116)), F116*H116, "")</f>
        <v/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</row>
    <row r="117" spans="1:91" ht="15">
      <c r="A117" s="42"/>
      <c r="B117" s="186"/>
      <c r="C117" s="187"/>
      <c r="D117" s="188"/>
      <c r="E117" s="189"/>
      <c r="F117" s="27">
        <v>6</v>
      </c>
      <c r="G117" s="28" t="s">
        <v>164</v>
      </c>
      <c r="H117" s="40"/>
      <c r="I117" s="29" t="s">
        <v>165</v>
      </c>
      <c r="J117" s="14" t="str">
        <f t="shared" si="9"/>
        <v/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</row>
    <row r="118" spans="1:91" ht="15">
      <c r="A118" s="42"/>
      <c r="B118" s="186"/>
      <c r="C118" s="187"/>
      <c r="D118" s="121" t="s">
        <v>166</v>
      </c>
      <c r="E118" s="123"/>
      <c r="F118" s="103">
        <v>6</v>
      </c>
      <c r="G118" s="100" t="s">
        <v>167</v>
      </c>
      <c r="H118" s="40"/>
      <c r="I118" s="25" t="s">
        <v>165</v>
      </c>
      <c r="J118" s="14" t="str">
        <f t="shared" si="9"/>
        <v/>
      </c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</row>
    <row r="119" spans="1:91" ht="18" customHeight="1">
      <c r="A119" s="42"/>
      <c r="B119" s="188"/>
      <c r="C119" s="189"/>
      <c r="D119" s="121" t="s">
        <v>168</v>
      </c>
      <c r="E119" s="123"/>
      <c r="F119" s="19">
        <v>6</v>
      </c>
      <c r="G119" s="12" t="s">
        <v>169</v>
      </c>
      <c r="H119" s="40"/>
      <c r="I119" s="57" t="s">
        <v>165</v>
      </c>
      <c r="J119" s="61" t="str">
        <f t="shared" si="9"/>
        <v/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</row>
    <row r="120" spans="1:91" ht="14.25" customHeight="1">
      <c r="A120" s="145" t="s">
        <v>170</v>
      </c>
      <c r="B120" s="145"/>
      <c r="C120" s="145"/>
      <c r="D120" s="145"/>
      <c r="E120" s="145"/>
      <c r="F120" s="145"/>
      <c r="G120" s="145"/>
      <c r="H120" s="145"/>
      <c r="I120" s="145"/>
      <c r="J120" s="146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</row>
    <row r="121" spans="1:91" ht="14.25" customHeight="1">
      <c r="A121" s="88"/>
      <c r="B121" s="121" t="s">
        <v>171</v>
      </c>
      <c r="C121" s="123"/>
      <c r="D121" s="88"/>
      <c r="E121" s="88"/>
      <c r="F121" s="103">
        <v>25</v>
      </c>
      <c r="G121" s="114" t="s">
        <v>172</v>
      </c>
      <c r="H121" s="40"/>
      <c r="I121" s="25" t="s">
        <v>131</v>
      </c>
      <c r="J121" s="35" t="str">
        <f t="shared" si="9"/>
        <v/>
      </c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</row>
    <row r="122" spans="1:91" ht="14.25" customHeight="1">
      <c r="A122" s="113"/>
      <c r="B122" s="182" t="s">
        <v>173</v>
      </c>
      <c r="C122" s="182"/>
      <c r="D122" s="101"/>
      <c r="E122" s="101"/>
      <c r="F122" s="103">
        <v>25</v>
      </c>
      <c r="G122" s="104" t="s">
        <v>174</v>
      </c>
      <c r="H122" s="40"/>
      <c r="I122" s="9" t="s">
        <v>175</v>
      </c>
      <c r="J122" s="35" t="str">
        <f t="shared" si="9"/>
        <v/>
      </c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</row>
    <row r="123" spans="1:91" ht="14.25" customHeight="1">
      <c r="A123" s="90"/>
      <c r="B123" s="134" t="s">
        <v>176</v>
      </c>
      <c r="C123" s="135"/>
      <c r="D123" s="106"/>
      <c r="E123" s="101"/>
      <c r="F123" s="103">
        <v>5</v>
      </c>
      <c r="G123" s="104" t="s">
        <v>167</v>
      </c>
      <c r="H123" s="40"/>
      <c r="I123" s="9" t="s">
        <v>165</v>
      </c>
      <c r="J123" s="89" t="str">
        <f t="shared" si="9"/>
        <v/>
      </c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</row>
    <row r="124" spans="1:91" ht="14.25" customHeight="1">
      <c r="A124" s="111"/>
      <c r="B124" s="136" t="s">
        <v>177</v>
      </c>
      <c r="C124" s="137"/>
      <c r="D124" s="101"/>
      <c r="E124" s="101"/>
      <c r="F124" s="124">
        <v>25</v>
      </c>
      <c r="G124" s="125"/>
      <c r="H124" s="71"/>
      <c r="I124" s="72"/>
      <c r="J124" s="14">
        <f>IF(A124="x",F124*H124,0)</f>
        <v>0</v>
      </c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</row>
    <row r="125" spans="1:91" ht="14.25" customHeight="1">
      <c r="A125" s="222" t="s">
        <v>178</v>
      </c>
      <c r="B125" s="223"/>
      <c r="C125" s="223"/>
      <c r="D125" s="223"/>
      <c r="E125" s="223"/>
      <c r="F125" s="223"/>
      <c r="G125" s="223"/>
      <c r="H125" s="223"/>
      <c r="I125" s="223"/>
      <c r="J125" s="22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</row>
    <row r="126" spans="1:91" s="24" customFormat="1" ht="38.25" customHeight="1">
      <c r="A126" s="42"/>
      <c r="B126" s="181" t="s">
        <v>179</v>
      </c>
      <c r="C126" s="181"/>
      <c r="D126" s="181"/>
      <c r="E126" s="181"/>
      <c r="F126" s="55">
        <v>800</v>
      </c>
      <c r="G126" s="36" t="s">
        <v>18</v>
      </c>
      <c r="H126" s="41"/>
      <c r="I126" s="37" t="s">
        <v>19</v>
      </c>
      <c r="J126" s="110" t="str">
        <f>IF(AND(ISNUMBER(F126), ISNUMBER(H126)), 800 + (30 * H126), "")</f>
        <v/>
      </c>
      <c r="K126" s="23"/>
      <c r="L126" s="2"/>
      <c r="M126" s="23"/>
      <c r="N126" s="23"/>
      <c r="O126" s="23"/>
      <c r="P126" s="23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</row>
    <row r="127" spans="1:91" ht="32.25" customHeight="1">
      <c r="A127" s="42"/>
      <c r="B127" s="141" t="s">
        <v>180</v>
      </c>
      <c r="C127" s="141"/>
      <c r="D127" s="141"/>
      <c r="E127" s="141"/>
      <c r="F127" s="103">
        <v>800</v>
      </c>
      <c r="G127" s="17" t="s">
        <v>181</v>
      </c>
      <c r="H127" s="40"/>
      <c r="I127" s="25" t="s">
        <v>182</v>
      </c>
      <c r="J127" s="26" t="str">
        <f>IF(AND(ISNUMBER(F127), ISNUMBER(H127)), 800 + (25 * H127), "")</f>
        <v/>
      </c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</row>
    <row r="128" spans="1:91" ht="46.15" customHeight="1">
      <c r="A128" s="42"/>
      <c r="B128" s="141" t="s">
        <v>183</v>
      </c>
      <c r="C128" s="141"/>
      <c r="D128" s="141"/>
      <c r="E128" s="141"/>
      <c r="F128" s="124">
        <v>600</v>
      </c>
      <c r="G128" s="125"/>
      <c r="H128" s="5"/>
      <c r="I128" s="5"/>
      <c r="J128" s="110">
        <f>IF(A128="x",F128+(30*H128),0)</f>
        <v>0</v>
      </c>
      <c r="K128" s="1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</row>
    <row r="129" spans="1:91" ht="47.45" customHeight="1">
      <c r="A129" s="42"/>
      <c r="B129" s="141" t="s">
        <v>184</v>
      </c>
      <c r="C129" s="141"/>
      <c r="D129" s="141"/>
      <c r="E129" s="141"/>
      <c r="F129" s="19">
        <v>800</v>
      </c>
      <c r="G129" s="12" t="s">
        <v>18</v>
      </c>
      <c r="H129" s="41"/>
      <c r="I129" s="25" t="s">
        <v>19</v>
      </c>
      <c r="J129" s="110" t="str">
        <f>IF(AND(ISNUMBER(F129), ISNUMBER(H129)), 800 + (30 * H129), "")</f>
        <v/>
      </c>
      <c r="K129" s="1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</row>
    <row r="130" spans="1:91" ht="14.45" customHeight="1">
      <c r="A130" s="42"/>
      <c r="B130" s="141" t="s">
        <v>185</v>
      </c>
      <c r="C130" s="141"/>
      <c r="D130" s="141"/>
      <c r="E130" s="141"/>
      <c r="F130" s="124">
        <v>600</v>
      </c>
      <c r="G130" s="125"/>
      <c r="H130" s="5"/>
      <c r="I130" s="6"/>
      <c r="J130" s="26">
        <f>IF(A130="x",F130,0)</f>
        <v>0</v>
      </c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</row>
    <row r="131" spans="1:91" ht="14.45" customHeight="1">
      <c r="A131" s="42"/>
      <c r="B131" s="138" t="s">
        <v>186</v>
      </c>
      <c r="C131" s="139"/>
      <c r="D131" s="139"/>
      <c r="E131" s="140"/>
      <c r="F131" s="124">
        <v>300</v>
      </c>
      <c r="G131" s="125"/>
      <c r="H131" s="5"/>
      <c r="I131" s="6"/>
      <c r="J131" s="26">
        <f>IF(A131="x",F131,0)</f>
        <v>0</v>
      </c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</row>
    <row r="132" spans="1:91" ht="15">
      <c r="A132" s="145" t="s">
        <v>187</v>
      </c>
      <c r="B132" s="145"/>
      <c r="C132" s="145"/>
      <c r="D132" s="145"/>
      <c r="E132" s="145"/>
      <c r="F132" s="145"/>
      <c r="G132" s="145"/>
      <c r="H132" s="145"/>
      <c r="I132" s="145"/>
      <c r="J132" s="145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</row>
    <row r="133" spans="1:91" ht="15">
      <c r="A133" s="42"/>
      <c r="B133" s="141" t="s">
        <v>187</v>
      </c>
      <c r="C133" s="141"/>
      <c r="D133" s="141"/>
      <c r="E133" s="141"/>
      <c r="F133" s="124">
        <v>1015</v>
      </c>
      <c r="G133" s="125"/>
      <c r="H133" s="5"/>
      <c r="I133" s="6"/>
      <c r="J133" s="26">
        <f>IF(A133="x",F133,0)</f>
        <v>0</v>
      </c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</row>
    <row r="134" spans="1:91" ht="15">
      <c r="A134" s="42"/>
      <c r="B134" s="121" t="s">
        <v>188</v>
      </c>
      <c r="C134" s="122"/>
      <c r="D134" s="122"/>
      <c r="E134" s="123"/>
      <c r="F134" s="124">
        <v>75</v>
      </c>
      <c r="G134" s="125"/>
      <c r="H134" s="5"/>
      <c r="I134" s="6"/>
      <c r="J134" s="26">
        <f>IF(A134="x",F134,0)</f>
        <v>0</v>
      </c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</row>
    <row r="135" spans="1:91" ht="15">
      <c r="A135" s="145" t="s">
        <v>189</v>
      </c>
      <c r="B135" s="145"/>
      <c r="C135" s="145"/>
      <c r="D135" s="145"/>
      <c r="E135" s="145"/>
      <c r="F135" s="145"/>
      <c r="G135" s="145"/>
      <c r="H135" s="145"/>
      <c r="I135" s="145"/>
      <c r="J135" s="145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</row>
    <row r="136" spans="1:91" ht="15">
      <c r="A136" s="42"/>
      <c r="B136" s="141" t="s">
        <v>190</v>
      </c>
      <c r="C136" s="141"/>
      <c r="D136" s="141"/>
      <c r="E136" s="141"/>
      <c r="F136" s="124">
        <v>100</v>
      </c>
      <c r="G136" s="125"/>
      <c r="H136" s="5"/>
      <c r="I136" s="6"/>
      <c r="J136" s="26">
        <f>IF(A136="x",F136,0)</f>
        <v>0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</row>
    <row r="137" spans="1:91" ht="15">
      <c r="A137" s="42"/>
      <c r="B137" s="144" t="s">
        <v>191</v>
      </c>
      <c r="C137" s="144"/>
      <c r="D137" s="144"/>
      <c r="E137" s="144"/>
      <c r="F137" s="142">
        <v>250</v>
      </c>
      <c r="G137" s="143"/>
      <c r="H137" s="5"/>
      <c r="I137" s="6"/>
      <c r="J137" s="26">
        <f>IF(A137="x",F137,0)</f>
        <v>0</v>
      </c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</row>
    <row r="138" spans="1:91" ht="15" customHeight="1">
      <c r="A138" s="42"/>
      <c r="B138" s="144" t="s">
        <v>192</v>
      </c>
      <c r="C138" s="144"/>
      <c r="D138" s="144"/>
      <c r="E138" s="144"/>
      <c r="F138" s="142">
        <v>50</v>
      </c>
      <c r="G138" s="143"/>
      <c r="H138" s="5"/>
      <c r="I138" s="6"/>
      <c r="J138" s="26">
        <f>IF(A138="x",F138,0)</f>
        <v>0</v>
      </c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</row>
    <row r="139" spans="1:91" ht="15" customHeight="1">
      <c r="A139" s="42"/>
      <c r="B139" s="144" t="s">
        <v>193</v>
      </c>
      <c r="C139" s="144"/>
      <c r="D139" s="144"/>
      <c r="E139" s="144"/>
      <c r="F139" s="142">
        <v>50</v>
      </c>
      <c r="G139" s="143"/>
      <c r="H139" s="5"/>
      <c r="I139" s="6"/>
      <c r="J139" s="26">
        <f>IF(A139="x",F139,0)</f>
        <v>0</v>
      </c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</row>
    <row r="140" spans="1:91" ht="15">
      <c r="A140" s="145" t="s">
        <v>194</v>
      </c>
      <c r="B140" s="145"/>
      <c r="C140" s="145"/>
      <c r="D140" s="145"/>
      <c r="E140" s="145"/>
      <c r="F140" s="145"/>
      <c r="G140" s="145"/>
      <c r="H140" s="145"/>
      <c r="I140" s="145"/>
      <c r="J140" s="145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</row>
    <row r="141" spans="1:91" ht="15">
      <c r="A141" s="42"/>
      <c r="B141" s="141" t="s">
        <v>195</v>
      </c>
      <c r="C141" s="141"/>
      <c r="D141" s="141"/>
      <c r="E141" s="141"/>
      <c r="F141" s="103">
        <v>1000</v>
      </c>
      <c r="G141" s="17" t="s">
        <v>18</v>
      </c>
      <c r="H141" s="41"/>
      <c r="I141" s="25" t="s">
        <v>19</v>
      </c>
      <c r="J141" s="26" t="str">
        <f>IF(AND(ISNUMBER(F141), ISNUMBER(H141)), 1000 + (30 * H141), "")</f>
        <v/>
      </c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</row>
    <row r="142" spans="1:91" ht="15">
      <c r="A142" s="42"/>
      <c r="B142" s="141" t="s">
        <v>196</v>
      </c>
      <c r="C142" s="141"/>
      <c r="D142" s="141"/>
      <c r="E142" s="141"/>
      <c r="F142" s="124">
        <v>750</v>
      </c>
      <c r="G142" s="125"/>
      <c r="H142" s="5"/>
      <c r="I142" s="6"/>
      <c r="J142" s="26">
        <f>IF(A142="x",F142,0)</f>
        <v>0</v>
      </c>
      <c r="N142" s="1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</row>
    <row r="143" spans="1:91" ht="15">
      <c r="A143" s="145" t="s">
        <v>197</v>
      </c>
      <c r="B143" s="145"/>
      <c r="C143" s="145"/>
      <c r="D143" s="145"/>
      <c r="E143" s="145"/>
      <c r="F143" s="145"/>
      <c r="G143" s="145"/>
      <c r="H143" s="145"/>
      <c r="I143" s="145"/>
      <c r="J143" s="183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</row>
    <row r="144" spans="1:91" ht="15">
      <c r="A144" s="42"/>
      <c r="B144" s="141" t="s">
        <v>197</v>
      </c>
      <c r="C144" s="141"/>
      <c r="D144" s="141"/>
      <c r="E144" s="141"/>
      <c r="F144" s="124">
        <v>105</v>
      </c>
      <c r="G144" s="125"/>
      <c r="H144" s="5"/>
      <c r="I144" s="62"/>
      <c r="J144" s="63">
        <f>IF(A144="x",F144,0)</f>
        <v>0</v>
      </c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</row>
    <row r="145" spans="1:91" ht="15">
      <c r="A145" s="145" t="s">
        <v>198</v>
      </c>
      <c r="B145" s="145"/>
      <c r="C145" s="145"/>
      <c r="D145" s="145"/>
      <c r="E145" s="145"/>
      <c r="F145" s="145"/>
      <c r="G145" s="145"/>
      <c r="H145" s="145"/>
      <c r="I145" s="145"/>
      <c r="J145" s="146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</row>
    <row r="146" spans="1:91" ht="24">
      <c r="A146" s="42"/>
      <c r="B146" s="180" t="s">
        <v>199</v>
      </c>
      <c r="C146" s="180"/>
      <c r="D146" s="180"/>
      <c r="E146" s="180"/>
      <c r="F146" s="103">
        <v>550</v>
      </c>
      <c r="G146" s="17" t="s">
        <v>200</v>
      </c>
      <c r="H146" s="41"/>
      <c r="I146" s="25" t="s">
        <v>201</v>
      </c>
      <c r="J146" s="26" t="str">
        <f>IF(AND(ISNUMBER(F146), ISNUMBER(H146)), 550 + (55 * H146), "")</f>
        <v/>
      </c>
      <c r="O146" s="1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</row>
    <row r="147" spans="1:91" ht="24.95" customHeight="1">
      <c r="A147" s="42"/>
      <c r="B147" s="180" t="s">
        <v>202</v>
      </c>
      <c r="C147" s="180"/>
      <c r="D147" s="180"/>
      <c r="E147" s="180"/>
      <c r="F147" s="124">
        <v>350</v>
      </c>
      <c r="G147" s="125"/>
      <c r="H147" s="5"/>
      <c r="I147" s="6"/>
      <c r="J147" s="26">
        <f>IF(A147="x",F147*H147,0)</f>
        <v>0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</row>
    <row r="148" spans="1:91" ht="15">
      <c r="A148" s="42"/>
      <c r="B148" s="180" t="s">
        <v>203</v>
      </c>
      <c r="C148" s="180"/>
      <c r="D148" s="180"/>
      <c r="E148" s="180"/>
      <c r="F148" s="103">
        <v>1000</v>
      </c>
      <c r="G148" s="100" t="s">
        <v>204</v>
      </c>
      <c r="H148" s="40"/>
      <c r="I148" s="25" t="s">
        <v>205</v>
      </c>
      <c r="J148" s="26" t="str">
        <f t="shared" ref="J148:J150" si="10">IF(AND(ISNUMBER(F148), ISNUMBER(H148)), F148*H148, "")</f>
        <v/>
      </c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</row>
    <row r="149" spans="1:91" ht="15" customHeight="1">
      <c r="A149" s="42"/>
      <c r="B149" s="180" t="s">
        <v>206</v>
      </c>
      <c r="C149" s="180"/>
      <c r="D149" s="180"/>
      <c r="E149" s="180"/>
      <c r="F149" s="19">
        <v>125</v>
      </c>
      <c r="G149" s="12" t="s">
        <v>207</v>
      </c>
      <c r="H149" s="40"/>
      <c r="I149" s="25" t="s">
        <v>208</v>
      </c>
      <c r="J149" s="26" t="str">
        <f t="shared" si="10"/>
        <v/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</row>
    <row r="150" spans="1:91" ht="15" customHeight="1">
      <c r="A150" s="42"/>
      <c r="B150" s="121" t="s">
        <v>209</v>
      </c>
      <c r="C150" s="122"/>
      <c r="D150" s="122"/>
      <c r="E150" s="123"/>
      <c r="F150" s="19">
        <v>250</v>
      </c>
      <c r="G150" s="12" t="s">
        <v>91</v>
      </c>
      <c r="H150" s="40"/>
      <c r="I150" s="25" t="s">
        <v>205</v>
      </c>
      <c r="J150" s="26" t="str">
        <f t="shared" si="10"/>
        <v/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</row>
    <row r="151" spans="1:91" ht="108">
      <c r="A151" s="42"/>
      <c r="B151" s="121" t="s">
        <v>29</v>
      </c>
      <c r="C151" s="122"/>
      <c r="D151" s="122"/>
      <c r="E151" s="123"/>
      <c r="F151" s="124" t="s">
        <v>30</v>
      </c>
      <c r="G151" s="125"/>
      <c r="H151" s="5" t="s">
        <v>210</v>
      </c>
      <c r="I151" s="6"/>
      <c r="J151" s="26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</row>
    <row r="152" spans="1:91" ht="15">
      <c r="A152" s="145" t="s">
        <v>211</v>
      </c>
      <c r="B152" s="145"/>
      <c r="C152" s="145"/>
      <c r="D152" s="145"/>
      <c r="E152" s="145"/>
      <c r="F152" s="145"/>
      <c r="G152" s="145"/>
      <c r="H152" s="145"/>
      <c r="I152" s="145"/>
      <c r="J152" s="145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</row>
    <row r="153" spans="1:91" ht="15">
      <c r="A153" s="42"/>
      <c r="B153" s="141" t="s">
        <v>211</v>
      </c>
      <c r="C153" s="141"/>
      <c r="D153" s="141"/>
      <c r="E153" s="141"/>
      <c r="F153" s="124">
        <v>50</v>
      </c>
      <c r="G153" s="125"/>
      <c r="H153" s="5"/>
      <c r="I153" s="6"/>
      <c r="J153" s="26">
        <f>IF(A153="x",F153,0)</f>
        <v>0</v>
      </c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</row>
    <row r="154" spans="1:91" ht="15">
      <c r="A154" s="145" t="s">
        <v>212</v>
      </c>
      <c r="B154" s="145"/>
      <c r="C154" s="145"/>
      <c r="D154" s="145"/>
      <c r="E154" s="145"/>
      <c r="F154" s="145"/>
      <c r="G154" s="145"/>
      <c r="H154" s="145"/>
      <c r="I154" s="145"/>
      <c r="J154" s="145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</row>
    <row r="155" spans="1:91" ht="33" customHeight="1">
      <c r="A155" s="42"/>
      <c r="B155" s="141" t="s">
        <v>210</v>
      </c>
      <c r="C155" s="141"/>
      <c r="D155" s="141"/>
      <c r="E155" s="141"/>
      <c r="F155" s="124">
        <v>510</v>
      </c>
      <c r="G155" s="125"/>
      <c r="H155" s="5"/>
      <c r="I155" s="6"/>
      <c r="J155" s="26">
        <f>IF(A155="x",F155,0)</f>
        <v>0</v>
      </c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</row>
    <row r="156" spans="1:91" ht="13.9" customHeight="1">
      <c r="A156" s="145" t="s">
        <v>213</v>
      </c>
      <c r="B156" s="145"/>
      <c r="C156" s="145"/>
      <c r="D156" s="145"/>
      <c r="E156" s="145"/>
      <c r="F156" s="145"/>
      <c r="G156" s="145"/>
      <c r="H156" s="145"/>
      <c r="I156" s="145"/>
      <c r="J156" s="145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</row>
    <row r="157" spans="1:91" ht="15">
      <c r="A157" s="147"/>
      <c r="B157" s="184" t="s">
        <v>214</v>
      </c>
      <c r="C157" s="197"/>
      <c r="D157" s="197"/>
      <c r="E157" s="185"/>
      <c r="F157" s="220" t="s">
        <v>215</v>
      </c>
      <c r="G157" s="102" t="s">
        <v>216</v>
      </c>
      <c r="H157" s="40"/>
      <c r="I157" s="25" t="s">
        <v>69</v>
      </c>
      <c r="J157" s="117" t="str">
        <f>IF(AND(ISNUMBER(F157), ISNUMBER(H157)), 250 + (15 * H157), "")</f>
        <v/>
      </c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</row>
    <row r="158" spans="1:91" ht="24">
      <c r="A158" s="148"/>
      <c r="B158" s="188"/>
      <c r="C158" s="198"/>
      <c r="D158" s="198"/>
      <c r="E158" s="189"/>
      <c r="F158" s="221"/>
      <c r="G158" s="36" t="s">
        <v>217</v>
      </c>
      <c r="H158" s="40"/>
      <c r="I158" s="25" t="s">
        <v>182</v>
      </c>
      <c r="J158" s="117" t="str">
        <f>IF(AND(ISNUMBER(F158), ISNUMBER(H158)), 250 + (25 * H158), "")</f>
        <v/>
      </c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</row>
    <row r="159" spans="1:91" ht="15">
      <c r="A159" s="42"/>
      <c r="B159" s="141" t="s">
        <v>218</v>
      </c>
      <c r="C159" s="141"/>
      <c r="D159" s="141"/>
      <c r="E159" s="141"/>
      <c r="F159" s="124">
        <v>150</v>
      </c>
      <c r="G159" s="125"/>
      <c r="H159" s="5"/>
      <c r="I159" s="6"/>
      <c r="J159" s="26">
        <f>IF(A159="x",F159,0)</f>
        <v>0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</row>
    <row r="160" spans="1:91" ht="24.95" customHeight="1">
      <c r="A160" s="42"/>
      <c r="B160" s="141" t="s">
        <v>219</v>
      </c>
      <c r="C160" s="141"/>
      <c r="D160" s="141"/>
      <c r="E160" s="141"/>
      <c r="F160" s="124">
        <v>200</v>
      </c>
      <c r="G160" s="125"/>
      <c r="H160" s="5"/>
      <c r="I160" s="6"/>
      <c r="J160" s="26">
        <f>IF(A160="x",F160,0)</f>
        <v>0</v>
      </c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</row>
    <row r="161" spans="1:91" ht="24.95" customHeight="1">
      <c r="A161" s="42"/>
      <c r="B161" s="141" t="s">
        <v>220</v>
      </c>
      <c r="C161" s="141"/>
      <c r="D161" s="141"/>
      <c r="E161" s="141"/>
      <c r="F161" s="124">
        <v>105</v>
      </c>
      <c r="G161" s="125"/>
      <c r="H161" s="5"/>
      <c r="I161" s="6"/>
      <c r="J161" s="26">
        <f>IF(A161="x",F161,0)</f>
        <v>0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</row>
    <row r="162" spans="1:91" ht="24.95" customHeight="1">
      <c r="A162" s="42"/>
      <c r="B162" s="141" t="s">
        <v>221</v>
      </c>
      <c r="C162" s="141"/>
      <c r="D162" s="141"/>
      <c r="E162" s="141"/>
      <c r="F162" s="124">
        <v>200</v>
      </c>
      <c r="G162" s="125"/>
      <c r="H162" s="5"/>
      <c r="I162" s="6"/>
      <c r="J162" s="26">
        <f t="shared" ref="J162:J163" si="11">IF(A162="x",F162,0)</f>
        <v>0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</row>
    <row r="163" spans="1:91" ht="24.75" customHeight="1">
      <c r="A163" s="42"/>
      <c r="B163" s="141" t="s">
        <v>222</v>
      </c>
      <c r="C163" s="141"/>
      <c r="D163" s="141"/>
      <c r="E163" s="141"/>
      <c r="F163" s="124">
        <v>105</v>
      </c>
      <c r="G163" s="125"/>
      <c r="H163" s="5"/>
      <c r="I163" s="6"/>
      <c r="J163" s="26">
        <f t="shared" si="11"/>
        <v>0</v>
      </c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</row>
    <row r="164" spans="1:91" ht="15">
      <c r="A164" s="145" t="s">
        <v>223</v>
      </c>
      <c r="B164" s="145"/>
      <c r="C164" s="145"/>
      <c r="D164" s="145"/>
      <c r="E164" s="145"/>
      <c r="F164" s="145"/>
      <c r="G164" s="145"/>
      <c r="H164" s="145"/>
      <c r="I164" s="145"/>
      <c r="J164" s="145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</row>
    <row r="165" spans="1:91" ht="46.15" customHeight="1">
      <c r="A165" s="42"/>
      <c r="B165" s="141" t="s">
        <v>224</v>
      </c>
      <c r="C165" s="141"/>
      <c r="D165" s="141"/>
      <c r="E165" s="141"/>
      <c r="F165" s="103">
        <v>1000</v>
      </c>
      <c r="G165" s="17" t="s">
        <v>225</v>
      </c>
      <c r="H165" s="40"/>
      <c r="I165" s="25" t="s">
        <v>69</v>
      </c>
      <c r="J165" s="26" t="str">
        <f>IF(AND(ISNUMBER(F165), ISNUMBER(H165)), 1000 + (25 * H165), "")</f>
        <v/>
      </c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</row>
    <row r="166" spans="1:91" ht="43.9" customHeight="1">
      <c r="A166" s="42"/>
      <c r="B166" s="141" t="s">
        <v>226</v>
      </c>
      <c r="C166" s="141"/>
      <c r="D166" s="141"/>
      <c r="E166" s="141"/>
      <c r="F166" s="103">
        <v>800</v>
      </c>
      <c r="G166" s="17" t="s">
        <v>225</v>
      </c>
      <c r="H166" s="40"/>
      <c r="I166" s="25" t="s">
        <v>69</v>
      </c>
      <c r="J166" s="26" t="str">
        <f>IF(AND(ISNUMBER(F166), ISNUMBER(H166)), 800 + (25 * H166), "")</f>
        <v/>
      </c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</row>
    <row r="167" spans="1:91" ht="41.45" customHeight="1">
      <c r="A167" s="42"/>
      <c r="B167" s="141" t="s">
        <v>227</v>
      </c>
      <c r="C167" s="141"/>
      <c r="D167" s="141"/>
      <c r="E167" s="141"/>
      <c r="F167" s="124">
        <v>600</v>
      </c>
      <c r="G167" s="125"/>
      <c r="H167" s="5"/>
      <c r="I167" s="5"/>
      <c r="J167" s="26">
        <f>IF(A167="x",F167,0)</f>
        <v>0</v>
      </c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</row>
    <row r="168" spans="1:91" ht="30" customHeight="1">
      <c r="A168" s="93"/>
      <c r="B168" s="149" t="s">
        <v>228</v>
      </c>
      <c r="C168" s="149"/>
      <c r="D168" s="149"/>
      <c r="E168" s="149"/>
      <c r="F168" s="150">
        <v>600</v>
      </c>
      <c r="G168" s="151"/>
      <c r="H168" s="94"/>
      <c r="I168" s="95"/>
      <c r="J168" s="96">
        <f>IF(A168="x",F168,0)</f>
        <v>0</v>
      </c>
      <c r="L168" s="47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</row>
    <row r="169" spans="1:91" ht="15">
      <c r="A169" s="167"/>
      <c r="B169" s="167"/>
      <c r="C169" s="167"/>
      <c r="D169" s="167"/>
      <c r="E169" s="167"/>
      <c r="F169" s="167"/>
      <c r="G169" s="167"/>
      <c r="H169" s="167"/>
      <c r="I169" s="167"/>
      <c r="J169" s="167"/>
      <c r="L169" s="47"/>
      <c r="N169" s="47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</row>
    <row r="170" spans="1:91" ht="14.45" customHeight="1">
      <c r="A170" s="146" t="s">
        <v>229</v>
      </c>
      <c r="B170" s="146"/>
      <c r="C170" s="146"/>
      <c r="D170" s="146"/>
      <c r="E170" s="146"/>
      <c r="F170" s="146"/>
      <c r="G170" s="146"/>
      <c r="H170" s="146"/>
      <c r="I170" s="146"/>
      <c r="J170" s="146"/>
      <c r="L170" s="47"/>
      <c r="N170" s="47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</row>
    <row r="171" spans="1:91" ht="15">
      <c r="A171" s="42"/>
      <c r="B171" s="141" t="s">
        <v>230</v>
      </c>
      <c r="C171" s="141"/>
      <c r="D171" s="141"/>
      <c r="E171" s="141"/>
      <c r="F171" s="164">
        <v>4500</v>
      </c>
      <c r="G171" s="165"/>
      <c r="H171" s="5"/>
      <c r="I171" s="6"/>
      <c r="J171" s="26">
        <f>IF(A171="x",F171,0)</f>
        <v>0</v>
      </c>
      <c r="K171" s="47"/>
      <c r="L171" s="47"/>
      <c r="N171" s="47"/>
      <c r="O171" s="47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</row>
    <row r="172" spans="1:91" s="49" customFormat="1" ht="13.15" customHeight="1">
      <c r="A172" s="42"/>
      <c r="B172" s="141" t="s">
        <v>231</v>
      </c>
      <c r="C172" s="141"/>
      <c r="D172" s="141"/>
      <c r="E172" s="141"/>
      <c r="F172" s="124">
        <v>1000</v>
      </c>
      <c r="G172" s="125"/>
      <c r="H172" s="5"/>
      <c r="I172" s="6"/>
      <c r="J172" s="26">
        <f>IF(A172="x",F172,0)</f>
        <v>0</v>
      </c>
      <c r="K172" s="47"/>
      <c r="L172" s="2"/>
      <c r="M172" s="47"/>
      <c r="N172" s="47"/>
      <c r="O172" s="47"/>
      <c r="P172" s="47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</row>
    <row r="173" spans="1:91" s="49" customFormat="1" ht="15">
      <c r="A173" s="168"/>
      <c r="B173" s="171" t="s">
        <v>232</v>
      </c>
      <c r="C173" s="172"/>
      <c r="D173" s="172"/>
      <c r="E173" s="173"/>
      <c r="F173" s="45">
        <v>100</v>
      </c>
      <c r="G173" s="104" t="s">
        <v>233</v>
      </c>
      <c r="H173" s="58"/>
      <c r="I173" s="152" t="s">
        <v>84</v>
      </c>
      <c r="J173" s="26" t="str">
        <f t="shared" ref="J173" si="12">IF(AND(ISNUMBER(F173), ISNUMBER(H173)), F173*H173, "")</f>
        <v/>
      </c>
      <c r="K173" s="47"/>
      <c r="L173" s="2"/>
      <c r="M173" s="47"/>
      <c r="N173" s="2"/>
      <c r="O173" s="47"/>
      <c r="P173" s="47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</row>
    <row r="174" spans="1:91" s="49" customFormat="1" ht="21" customHeight="1">
      <c r="A174" s="169"/>
      <c r="B174" s="174"/>
      <c r="C174" s="175"/>
      <c r="D174" s="175"/>
      <c r="E174" s="176"/>
      <c r="F174" s="45">
        <v>50</v>
      </c>
      <c r="G174" s="104" t="s">
        <v>234</v>
      </c>
      <c r="H174" s="58"/>
      <c r="I174" s="153"/>
      <c r="J174" s="26" t="str">
        <f t="shared" ref="J174" si="13">IF(AND(ISNUMBER(F174), ISNUMBER(H174)), F174*H174, "")</f>
        <v/>
      </c>
      <c r="K174" s="47"/>
      <c r="L174" s="2"/>
      <c r="M174" s="47"/>
      <c r="N174" s="2"/>
      <c r="O174" s="47"/>
      <c r="P174" s="47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</row>
    <row r="175" spans="1:91" s="49" customFormat="1" ht="18.600000000000001" customHeight="1">
      <c r="A175" s="170"/>
      <c r="B175" s="177"/>
      <c r="C175" s="178"/>
      <c r="D175" s="178"/>
      <c r="E175" s="179"/>
      <c r="F175" s="45">
        <v>500</v>
      </c>
      <c r="G175" s="104" t="s">
        <v>235</v>
      </c>
      <c r="H175" s="68"/>
      <c r="I175" s="154"/>
      <c r="J175" s="26" t="str">
        <f t="shared" ref="J175" si="14">IF(AND(ISNUMBER(F175), ISNUMBER(H175)), F175*H175, "")</f>
        <v/>
      </c>
      <c r="K175" s="47"/>
      <c r="L175" s="2"/>
      <c r="M175" s="47"/>
      <c r="N175" s="2"/>
      <c r="O175" s="47"/>
      <c r="P175" s="47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</row>
    <row r="176" spans="1:91" s="49" customFormat="1" ht="15">
      <c r="A176" s="145" t="s">
        <v>236</v>
      </c>
      <c r="B176" s="145"/>
      <c r="C176" s="145"/>
      <c r="D176" s="145"/>
      <c r="E176" s="145"/>
      <c r="F176" s="145"/>
      <c r="G176" s="145"/>
      <c r="H176" s="145"/>
      <c r="I176" s="145"/>
      <c r="J176" s="145"/>
      <c r="K176" s="47"/>
      <c r="L176" s="2"/>
      <c r="M176" s="47"/>
      <c r="N176" s="2"/>
      <c r="O176" s="47"/>
      <c r="P176" s="47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</row>
    <row r="177" spans="1:91" ht="15">
      <c r="A177" s="112"/>
      <c r="B177" s="141" t="s">
        <v>237</v>
      </c>
      <c r="C177" s="141"/>
      <c r="D177" s="141"/>
      <c r="E177" s="141"/>
      <c r="F177" s="124">
        <v>50</v>
      </c>
      <c r="G177" s="125"/>
      <c r="H177" s="5"/>
      <c r="I177" s="6"/>
      <c r="J177" s="26">
        <f>IF(A177="x",F177,0)</f>
        <v>0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</row>
    <row r="178" spans="1:91" ht="15">
      <c r="A178" s="145" t="s">
        <v>238</v>
      </c>
      <c r="B178" s="145"/>
      <c r="C178" s="145"/>
      <c r="D178" s="145"/>
      <c r="E178" s="145"/>
      <c r="F178" s="145"/>
      <c r="G178" s="145"/>
      <c r="H178" s="145"/>
      <c r="I178" s="145"/>
      <c r="J178" s="145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</row>
    <row r="179" spans="1:91" ht="15">
      <c r="A179" s="42"/>
      <c r="B179" s="141" t="s">
        <v>239</v>
      </c>
      <c r="C179" s="141"/>
      <c r="D179" s="141"/>
      <c r="E179" s="141"/>
      <c r="F179" s="124">
        <v>385</v>
      </c>
      <c r="G179" s="125"/>
      <c r="H179" s="5"/>
      <c r="I179" s="6"/>
      <c r="J179" s="26">
        <f>IF(A179="x",F179,0)</f>
        <v>0</v>
      </c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</row>
    <row r="180" spans="1:91" ht="15">
      <c r="A180" s="42"/>
      <c r="B180" s="141" t="s">
        <v>29</v>
      </c>
      <c r="C180" s="141"/>
      <c r="D180" s="141"/>
      <c r="E180" s="141"/>
      <c r="F180" s="155" t="s">
        <v>30</v>
      </c>
      <c r="G180" s="155"/>
      <c r="H180" s="5"/>
      <c r="I180" s="6"/>
      <c r="J180" s="40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</row>
    <row r="181" spans="1:91" ht="15">
      <c r="A181" s="145" t="s">
        <v>240</v>
      </c>
      <c r="B181" s="145"/>
      <c r="C181" s="145"/>
      <c r="D181" s="145"/>
      <c r="E181" s="145"/>
      <c r="F181" s="145"/>
      <c r="G181" s="145"/>
      <c r="H181" s="145"/>
      <c r="I181" s="145"/>
      <c r="J181" s="145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</row>
    <row r="182" spans="1:91" ht="15">
      <c r="A182" s="42"/>
      <c r="B182" s="141" t="s">
        <v>239</v>
      </c>
      <c r="C182" s="141"/>
      <c r="D182" s="141"/>
      <c r="E182" s="141"/>
      <c r="F182" s="103">
        <v>700</v>
      </c>
      <c r="G182" s="17" t="s">
        <v>241</v>
      </c>
      <c r="H182" s="41"/>
      <c r="I182" s="25" t="s">
        <v>19</v>
      </c>
      <c r="J182" s="109" t="str">
        <f>IF(AND(ISNUMBER(F182), ISNUMBER(H182)), 700 + (15 * H182), "")</f>
        <v/>
      </c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</row>
    <row r="183" spans="1:91" ht="15">
      <c r="A183" s="42"/>
      <c r="B183" s="141" t="s">
        <v>29</v>
      </c>
      <c r="C183" s="141"/>
      <c r="D183" s="141"/>
      <c r="E183" s="141"/>
      <c r="F183" s="155" t="s">
        <v>30</v>
      </c>
      <c r="G183" s="155"/>
      <c r="H183" s="5"/>
      <c r="I183" s="62"/>
      <c r="J183" s="6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</row>
    <row r="184" spans="1:91" ht="15">
      <c r="A184" s="145" t="s">
        <v>242</v>
      </c>
      <c r="B184" s="145"/>
      <c r="C184" s="145"/>
      <c r="D184" s="145"/>
      <c r="E184" s="145"/>
      <c r="F184" s="145"/>
      <c r="G184" s="145"/>
      <c r="H184" s="145"/>
      <c r="I184" s="145"/>
      <c r="J184" s="146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</row>
    <row r="185" spans="1:91" ht="15">
      <c r="A185" s="42"/>
      <c r="B185" s="141" t="s">
        <v>243</v>
      </c>
      <c r="C185" s="141"/>
      <c r="D185" s="141"/>
      <c r="E185" s="141"/>
      <c r="F185" s="156">
        <v>600</v>
      </c>
      <c r="G185" s="156"/>
      <c r="H185" s="5"/>
      <c r="I185" s="6"/>
      <c r="J185" s="26">
        <f>IF(A185="x",F185,0)</f>
        <v>0</v>
      </c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</row>
    <row r="186" spans="1:91" ht="15">
      <c r="A186" s="42"/>
      <c r="B186" s="141" t="s">
        <v>244</v>
      </c>
      <c r="C186" s="141"/>
      <c r="D186" s="141"/>
      <c r="E186" s="141"/>
      <c r="F186" s="156">
        <v>500</v>
      </c>
      <c r="G186" s="156"/>
      <c r="H186" s="5"/>
      <c r="I186" s="6"/>
      <c r="J186" s="26">
        <f>IF(A186="x",F186,0)</f>
        <v>0</v>
      </c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</row>
    <row r="187" spans="1:91" ht="15">
      <c r="A187" s="42"/>
      <c r="B187" s="141" t="s">
        <v>245</v>
      </c>
      <c r="C187" s="141"/>
      <c r="D187" s="141"/>
      <c r="E187" s="141"/>
      <c r="F187" s="156">
        <v>500</v>
      </c>
      <c r="G187" s="156"/>
      <c r="H187" s="5"/>
      <c r="I187" s="6"/>
      <c r="J187" s="26">
        <f>IF(A187="x",F187,0)</f>
        <v>0</v>
      </c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</row>
    <row r="188" spans="1:91" ht="15">
      <c r="A188" s="145" t="s">
        <v>246</v>
      </c>
      <c r="B188" s="145"/>
      <c r="C188" s="145"/>
      <c r="D188" s="145"/>
      <c r="E188" s="145"/>
      <c r="F188" s="145"/>
      <c r="G188" s="145"/>
      <c r="H188" s="145"/>
      <c r="I188" s="145"/>
      <c r="J188" s="145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</row>
    <row r="189" spans="1:91" ht="15">
      <c r="A189" s="42"/>
      <c r="B189" s="121" t="s">
        <v>247</v>
      </c>
      <c r="C189" s="122"/>
      <c r="D189" s="122"/>
      <c r="E189" s="123"/>
      <c r="F189" s="103">
        <v>250</v>
      </c>
      <c r="G189" s="17" t="s">
        <v>248</v>
      </c>
      <c r="H189" s="41"/>
      <c r="I189" s="25" t="s">
        <v>249</v>
      </c>
      <c r="J189" s="26" t="str">
        <f t="shared" ref="J189:J191" si="15">IF(AND(ISNUMBER(F189), ISNUMBER(H189)), F189*H189, "")</f>
        <v/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</row>
    <row r="190" spans="1:91" ht="23.25" customHeight="1">
      <c r="A190" s="42"/>
      <c r="B190" s="121" t="s">
        <v>250</v>
      </c>
      <c r="C190" s="122"/>
      <c r="D190" s="122"/>
      <c r="E190" s="123"/>
      <c r="F190" s="103">
        <v>250</v>
      </c>
      <c r="G190" s="17" t="s">
        <v>251</v>
      </c>
      <c r="H190" s="41"/>
      <c r="I190" s="25" t="s">
        <v>252</v>
      </c>
      <c r="J190" s="26" t="str">
        <f t="shared" si="15"/>
        <v/>
      </c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</row>
    <row r="191" spans="1:91" ht="15">
      <c r="A191" s="42"/>
      <c r="B191" s="121" t="s">
        <v>253</v>
      </c>
      <c r="C191" s="122"/>
      <c r="D191" s="122"/>
      <c r="E191" s="123"/>
      <c r="F191" s="103">
        <v>250</v>
      </c>
      <c r="G191" s="56" t="s">
        <v>254</v>
      </c>
      <c r="H191" s="41"/>
      <c r="I191" s="25" t="s">
        <v>255</v>
      </c>
      <c r="J191" s="26" t="str">
        <f t="shared" si="15"/>
        <v/>
      </c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</row>
    <row r="192" spans="1:91" ht="15">
      <c r="A192" s="145" t="s">
        <v>256</v>
      </c>
      <c r="B192" s="145"/>
      <c r="C192" s="145"/>
      <c r="D192" s="145"/>
      <c r="E192" s="145"/>
      <c r="F192" s="145"/>
      <c r="G192" s="145"/>
      <c r="H192" s="145"/>
      <c r="I192" s="145"/>
      <c r="J192" s="145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</row>
    <row r="193" spans="1:91" ht="15">
      <c r="A193" s="42"/>
      <c r="B193" s="141" t="s">
        <v>257</v>
      </c>
      <c r="C193" s="141"/>
      <c r="D193" s="141"/>
      <c r="E193" s="141"/>
      <c r="F193" s="156">
        <v>300</v>
      </c>
      <c r="G193" s="156"/>
      <c r="H193" s="5"/>
      <c r="I193" s="6"/>
      <c r="J193" s="26">
        <f>IF(A193="x",F193,0)</f>
        <v>0</v>
      </c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</row>
    <row r="194" spans="1:91" ht="15">
      <c r="A194" s="145" t="s">
        <v>258</v>
      </c>
      <c r="B194" s="145"/>
      <c r="C194" s="145"/>
      <c r="D194" s="145"/>
      <c r="E194" s="145"/>
      <c r="F194" s="145"/>
      <c r="G194" s="145"/>
      <c r="H194" s="145"/>
      <c r="I194" s="145"/>
      <c r="J194" s="145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</row>
    <row r="195" spans="1:91" ht="15">
      <c r="A195" s="42"/>
      <c r="B195" s="141" t="s">
        <v>259</v>
      </c>
      <c r="C195" s="141"/>
      <c r="D195" s="141"/>
      <c r="E195" s="141"/>
      <c r="F195" s="156">
        <v>200</v>
      </c>
      <c r="G195" s="156"/>
      <c r="H195" s="5"/>
      <c r="I195" s="6"/>
      <c r="J195" s="26">
        <f>IF(A195="x",F195,0)</f>
        <v>0</v>
      </c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</row>
    <row r="196" spans="1:91" ht="15.75" thickBot="1">
      <c r="A196" s="160" t="s">
        <v>260</v>
      </c>
      <c r="B196" s="160"/>
      <c r="C196" s="160"/>
      <c r="D196" s="160"/>
      <c r="E196" s="160"/>
      <c r="F196" s="160"/>
      <c r="G196" s="160"/>
      <c r="H196" s="160"/>
      <c r="I196" s="160"/>
      <c r="J196" s="34">
        <f>SUM(J4:J195)</f>
        <v>0</v>
      </c>
      <c r="L196" s="32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</row>
    <row r="197" spans="1:91" ht="15" customHeight="1" thickTop="1">
      <c r="A197" s="166" t="s">
        <v>261</v>
      </c>
      <c r="B197" s="166"/>
      <c r="C197" s="166"/>
      <c r="D197" s="166"/>
      <c r="E197" s="166"/>
      <c r="F197" s="166"/>
      <c r="G197" s="166"/>
      <c r="H197" s="166"/>
      <c r="I197" s="166"/>
      <c r="J197" s="166"/>
      <c r="L197" s="32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</row>
    <row r="198" spans="1:91" ht="14.25" customHeight="1">
      <c r="A198" s="161" t="s">
        <v>262</v>
      </c>
      <c r="B198" s="162"/>
      <c r="C198" s="162"/>
      <c r="D198" s="162"/>
      <c r="E198" s="162"/>
      <c r="F198" s="162"/>
      <c r="G198" s="162"/>
      <c r="H198" s="162"/>
      <c r="I198" s="162"/>
      <c r="J198" s="163"/>
      <c r="L198" s="32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</row>
    <row r="199" spans="1:91" ht="14.25" customHeight="1">
      <c r="A199" s="60" t="s">
        <v>263</v>
      </c>
      <c r="B199" s="32"/>
      <c r="C199" s="32"/>
      <c r="D199" s="32"/>
      <c r="E199" s="32"/>
      <c r="F199" s="32"/>
      <c r="G199" s="32"/>
      <c r="H199" s="38"/>
      <c r="I199" s="38"/>
      <c r="J199" s="39"/>
      <c r="L199" s="50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</row>
    <row r="200" spans="1:91" ht="14.25" customHeight="1">
      <c r="A200" s="60" t="s">
        <v>264</v>
      </c>
      <c r="B200" s="32"/>
      <c r="C200" s="32"/>
      <c r="D200" s="32"/>
      <c r="E200" s="32"/>
      <c r="F200" s="32"/>
      <c r="G200" s="32"/>
      <c r="H200" s="38"/>
      <c r="I200" s="38"/>
      <c r="J200" s="39"/>
      <c r="L200" s="53"/>
      <c r="N200" s="32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</row>
    <row r="201" spans="1:91" ht="14.25" customHeight="1">
      <c r="A201" s="60" t="s">
        <v>265</v>
      </c>
      <c r="B201" s="32"/>
      <c r="C201" s="32"/>
      <c r="D201" s="32"/>
      <c r="E201" s="32"/>
      <c r="F201" s="32"/>
      <c r="G201" s="32"/>
      <c r="H201" s="38"/>
      <c r="I201" s="38"/>
      <c r="J201" s="39"/>
      <c r="N201" s="32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</row>
    <row r="202" spans="1:91" ht="14.25" customHeight="1">
      <c r="A202" s="60" t="s">
        <v>266</v>
      </c>
      <c r="B202" s="32"/>
      <c r="C202" s="32"/>
      <c r="D202" s="32"/>
      <c r="E202" s="32"/>
      <c r="F202" s="32"/>
      <c r="G202" s="32"/>
      <c r="H202" s="38"/>
      <c r="I202" s="38"/>
      <c r="J202" s="39"/>
      <c r="K202" s="32"/>
      <c r="N202" s="32"/>
      <c r="O202" s="32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</row>
    <row r="203" spans="1:91" s="31" customFormat="1" ht="14.25" customHeight="1">
      <c r="A203" s="161" t="s">
        <v>267</v>
      </c>
      <c r="B203" s="162"/>
      <c r="C203" s="162"/>
      <c r="D203" s="162"/>
      <c r="E203" s="162"/>
      <c r="F203" s="162"/>
      <c r="G203" s="162"/>
      <c r="H203" s="162"/>
      <c r="I203" s="162"/>
      <c r="J203" s="163"/>
      <c r="K203" s="32"/>
      <c r="L203" s="2"/>
      <c r="M203" s="32"/>
      <c r="N203" s="50"/>
      <c r="O203" s="32"/>
      <c r="P203" s="32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</row>
    <row r="204" spans="1:91" s="31" customFormat="1" ht="14.25" customHeight="1">
      <c r="A204" s="60" t="s">
        <v>268</v>
      </c>
      <c r="B204" s="32"/>
      <c r="C204" s="32"/>
      <c r="D204" s="32"/>
      <c r="E204" s="32"/>
      <c r="F204" s="32"/>
      <c r="G204" s="32"/>
      <c r="H204" s="32"/>
      <c r="I204" s="32"/>
      <c r="J204" s="39"/>
      <c r="K204" s="32"/>
      <c r="L204" s="2"/>
      <c r="M204" s="32"/>
      <c r="N204" s="53"/>
      <c r="O204" s="32"/>
      <c r="P204" s="32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</row>
    <row r="205" spans="1:91" s="31" customFormat="1" ht="14.25" customHeight="1">
      <c r="A205" s="60" t="s">
        <v>269</v>
      </c>
      <c r="B205" s="32"/>
      <c r="C205" s="32"/>
      <c r="D205" s="32"/>
      <c r="E205" s="32"/>
      <c r="F205" s="32"/>
      <c r="G205" s="32"/>
      <c r="H205" s="32"/>
      <c r="I205" s="32"/>
      <c r="J205" s="39"/>
      <c r="K205" s="50"/>
      <c r="L205" s="2"/>
      <c r="M205" s="32"/>
      <c r="N205" s="2"/>
      <c r="O205" s="50"/>
      <c r="P205" s="32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</row>
    <row r="206" spans="1:91" s="52" customFormat="1" ht="13.5" customHeight="1">
      <c r="A206" s="60" t="s">
        <v>270</v>
      </c>
      <c r="B206" s="32"/>
      <c r="C206" s="32"/>
      <c r="D206" s="32"/>
      <c r="E206" s="32"/>
      <c r="F206" s="32"/>
      <c r="G206" s="32"/>
      <c r="H206" s="32"/>
      <c r="I206" s="32"/>
      <c r="J206" s="39"/>
      <c r="K206" s="53"/>
      <c r="L206" s="2"/>
      <c r="M206" s="50"/>
      <c r="N206" s="2"/>
      <c r="O206" s="53"/>
      <c r="P206" s="50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51"/>
      <c r="BO206" s="51"/>
      <c r="BP206" s="51"/>
      <c r="BQ206" s="51"/>
      <c r="BR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1"/>
      <c r="CE206" s="51"/>
      <c r="CF206" s="51"/>
      <c r="CG206" s="51"/>
      <c r="CH206" s="51"/>
      <c r="CI206" s="51"/>
      <c r="CJ206" s="51"/>
      <c r="CK206" s="51"/>
      <c r="CL206" s="51"/>
      <c r="CM206" s="51"/>
    </row>
    <row r="207" spans="1:91" s="53" customFormat="1" ht="14.25" customHeight="1">
      <c r="A207" s="157" t="s">
        <v>271</v>
      </c>
      <c r="B207" s="158"/>
      <c r="C207" s="158"/>
      <c r="D207" s="158"/>
      <c r="E207" s="158"/>
      <c r="F207" s="158"/>
      <c r="G207" s="158"/>
      <c r="H207" s="158"/>
      <c r="I207" s="158"/>
      <c r="J207" s="159"/>
      <c r="K207" s="2"/>
      <c r="L207" s="2"/>
      <c r="N207" s="2"/>
      <c r="O207" s="2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51"/>
      <c r="BO207" s="51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1"/>
      <c r="CE207" s="51"/>
      <c r="CF207" s="51"/>
      <c r="CG207" s="51"/>
      <c r="CH207" s="51"/>
      <c r="CI207" s="51"/>
      <c r="CJ207" s="51"/>
      <c r="CK207" s="51"/>
      <c r="CL207" s="51"/>
      <c r="CM207" s="51"/>
    </row>
    <row r="208" spans="1:91" ht="15">
      <c r="A208" s="65" t="s">
        <v>272</v>
      </c>
      <c r="B208" s="66"/>
      <c r="C208" s="66"/>
      <c r="D208" s="66"/>
      <c r="E208" s="66"/>
      <c r="F208" s="66"/>
      <c r="G208" s="66"/>
      <c r="H208" s="66"/>
      <c r="I208" s="66"/>
      <c r="J208" s="67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</row>
    <row r="209" spans="1:91" ht="15">
      <c r="A209" s="217" t="s">
        <v>273</v>
      </c>
      <c r="B209" s="218"/>
      <c r="C209" s="218"/>
      <c r="D209" s="218"/>
      <c r="E209" s="218"/>
      <c r="F209" s="218"/>
      <c r="G209" s="218"/>
      <c r="H209" s="218"/>
      <c r="I209" s="218"/>
      <c r="J209" s="219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</row>
    <row r="210" spans="1:91" ht="15">
      <c r="A210" s="2"/>
      <c r="B210" s="2"/>
      <c r="C210" s="2"/>
      <c r="D210" s="2"/>
      <c r="E210" s="2"/>
      <c r="F210" s="2"/>
      <c r="G210" s="2"/>
      <c r="H210" s="30"/>
      <c r="I210" s="30"/>
      <c r="J210" s="2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</row>
    <row r="211" spans="1:91" ht="15">
      <c r="A211" s="2"/>
      <c r="B211" s="2"/>
      <c r="C211" s="2"/>
      <c r="D211" s="2"/>
      <c r="E211" s="2"/>
      <c r="F211" s="2"/>
      <c r="G211" s="2"/>
      <c r="H211" s="30"/>
      <c r="I211" s="30"/>
      <c r="J211" s="2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</row>
    <row r="212" spans="1:91" ht="15">
      <c r="A212" s="2"/>
      <c r="B212" s="2"/>
      <c r="C212" s="2"/>
      <c r="D212" s="2"/>
      <c r="E212" s="2"/>
      <c r="F212" s="2"/>
      <c r="G212" s="2"/>
      <c r="H212" s="30"/>
      <c r="I212" s="30"/>
      <c r="J212" s="2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</row>
    <row r="213" spans="1:91" ht="15">
      <c r="A213" s="2"/>
      <c r="B213" s="2"/>
      <c r="C213" s="2"/>
      <c r="D213" s="2"/>
      <c r="E213" s="2"/>
      <c r="F213" s="2"/>
      <c r="G213" s="2"/>
      <c r="H213" s="30"/>
      <c r="I213" s="30"/>
      <c r="J213" s="2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</row>
    <row r="214" spans="1:91" s="2" customFormat="1" ht="15">
      <c r="H214" s="30"/>
      <c r="I214" s="30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</row>
    <row r="215" spans="1:91" s="2" customFormat="1" ht="15">
      <c r="H215" s="30"/>
      <c r="I215" s="30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</row>
    <row r="216" spans="1:91" s="2" customFormat="1" ht="15">
      <c r="H216" s="30"/>
      <c r="I216" s="30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</row>
    <row r="217" spans="1:91" s="2" customFormat="1" ht="15">
      <c r="H217" s="30"/>
      <c r="I217" s="30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</row>
    <row r="218" spans="1:91" s="2" customFormat="1" ht="15">
      <c r="H218" s="30"/>
      <c r="I218" s="30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</row>
    <row r="219" spans="1:91" s="2" customFormat="1" ht="15">
      <c r="H219" s="30"/>
      <c r="I219" s="30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</row>
    <row r="220" spans="1:91" s="2" customFormat="1" ht="15">
      <c r="H220" s="30"/>
      <c r="I220" s="30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</row>
    <row r="221" spans="1:91" s="2" customFormat="1" ht="15">
      <c r="H221" s="30"/>
      <c r="I221" s="30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</row>
    <row r="222" spans="1:91" s="2" customFormat="1" ht="15">
      <c r="H222" s="30"/>
      <c r="I222" s="30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</row>
    <row r="223" spans="1:91" s="2" customFormat="1" ht="15">
      <c r="H223" s="44"/>
      <c r="I223" s="30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</row>
    <row r="224" spans="1:91" s="2" customFormat="1" ht="15">
      <c r="H224" s="44"/>
      <c r="I224" s="30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</row>
    <row r="225" spans="1:91" s="2" customFormat="1" ht="15">
      <c r="H225" s="44"/>
      <c r="I225" s="30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</row>
    <row r="226" spans="1:91" s="2" customFormat="1" ht="15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</row>
    <row r="227" spans="1:91" s="2" customFormat="1" ht="15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</row>
    <row r="228" spans="1:91" s="2" customFormat="1" ht="15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</row>
    <row r="229" spans="1:91" s="2" customFormat="1" ht="15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</row>
    <row r="230" spans="1:91" s="2" customFormat="1" ht="15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</row>
    <row r="231" spans="1:91" s="2" customFormat="1" ht="15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</row>
    <row r="232" spans="1:91" s="2" customFormat="1" ht="15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</row>
    <row r="233" spans="1:91" s="2" customFormat="1" ht="15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</row>
    <row r="234" spans="1:91" s="2" customFormat="1" ht="15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</row>
    <row r="235" spans="1:91" s="2" customFormat="1" ht="15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</row>
    <row r="236" spans="1:91" s="2" customFormat="1" ht="15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L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</row>
    <row r="237" spans="1:91" s="2" customFormat="1" ht="15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L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</row>
    <row r="238" spans="1:91" s="2" customFormat="1" ht="15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L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</row>
    <row r="239" spans="1:91" s="2" customFormat="1" ht="15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L239" s="44"/>
    </row>
    <row r="240" spans="1:91" s="2" customFormat="1" ht="15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L240" s="44"/>
      <c r="N240" s="44"/>
    </row>
    <row r="241" spans="1:27" s="2" customFormat="1" ht="15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L241" s="44"/>
      <c r="N241" s="44"/>
    </row>
    <row r="242" spans="1:27" s="2" customFormat="1" ht="15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N242" s="44"/>
      <c r="O242" s="44"/>
    </row>
    <row r="243" spans="1:27" s="2" customFormat="1" ht="15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</row>
    <row r="244" spans="1:27" s="2" customFormat="1" ht="15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</row>
    <row r="245" spans="1:27" s="2" customFormat="1" ht="15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</row>
    <row r="246" spans="1:27" s="2" customFormat="1" ht="15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</row>
    <row r="247" spans="1:27" s="2" customFormat="1" ht="15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</row>
    <row r="248" spans="1:27" s="2" customFormat="1" ht="15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</row>
    <row r="249" spans="1:27" s="2" customFormat="1" ht="15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</row>
    <row r="250" spans="1:27" s="2" customFormat="1" ht="15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</row>
    <row r="251" spans="1:27" s="2" customFormat="1" ht="15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</row>
    <row r="252" spans="1:27" s="2" customFormat="1" ht="15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</row>
    <row r="253" spans="1:27" s="2" customFormat="1" ht="15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</row>
    <row r="254" spans="1:27" s="2" customFormat="1" ht="15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</row>
    <row r="255" spans="1:27" s="2" customFormat="1" ht="1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</row>
    <row r="256" spans="1:27" s="2" customFormat="1" ht="15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</row>
    <row r="257" spans="1:27" s="2" customFormat="1" ht="15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</row>
    <row r="258" spans="1:27" s="2" customFormat="1" ht="15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</row>
    <row r="259" spans="1:27" s="2" customFormat="1" ht="15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</row>
    <row r="260" spans="1:27" s="2" customFormat="1" ht="15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</row>
    <row r="261" spans="1:27" s="2" customFormat="1" ht="15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</row>
    <row r="262" spans="1:27" s="2" customFormat="1" ht="15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</row>
    <row r="263" spans="1:27" s="2" customFormat="1" ht="15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</row>
    <row r="264" spans="1:27" s="2" customFormat="1" ht="15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</row>
    <row r="265" spans="1:27" s="2" customFormat="1" ht="15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</row>
    <row r="266" spans="1:27" s="2" customFormat="1" ht="15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</row>
    <row r="267" spans="1:27" s="2" customFormat="1" ht="15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</row>
    <row r="268" spans="1:27" s="2" customFormat="1" ht="15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</row>
    <row r="269" spans="1:27" s="2" customFormat="1" ht="15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</row>
    <row r="270" spans="1:27" s="2" customFormat="1" ht="15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</row>
    <row r="271" spans="1:27" s="2" customFormat="1" ht="15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</row>
    <row r="272" spans="1:27" s="2" customFormat="1" ht="15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</row>
    <row r="273" spans="1:27" s="2" customFormat="1" ht="15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</row>
    <row r="274" spans="1:27" s="2" customFormat="1" ht="15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</row>
    <row r="275" spans="1:27" s="2" customFormat="1" ht="15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</row>
    <row r="276" spans="1:27" s="2" customFormat="1" ht="15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</row>
    <row r="277" spans="1:27" s="2" customFormat="1" ht="15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</row>
    <row r="278" spans="1:27" s="2" customFormat="1" ht="15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</row>
    <row r="279" spans="1:27" s="2" customFormat="1" ht="15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</row>
    <row r="280" spans="1:27" s="2" customFormat="1" ht="15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</row>
    <row r="281" spans="1:27" s="2" customFormat="1" ht="15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</row>
    <row r="282" spans="1:27" s="2" customFormat="1" ht="15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</row>
    <row r="283" spans="1:27" s="2" customFormat="1" ht="15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</row>
    <row r="284" spans="1:27" s="2" customFormat="1" ht="15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</row>
    <row r="285" spans="1:27" s="2" customFormat="1" ht="15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</row>
    <row r="286" spans="1:27" s="2" customFormat="1" ht="15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</row>
    <row r="287" spans="1:27" s="2" customFormat="1" ht="15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</row>
    <row r="288" spans="1:27" s="2" customFormat="1" ht="15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</row>
    <row r="289" spans="1:27" s="2" customFormat="1" ht="15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</row>
    <row r="290" spans="1:27" s="2" customFormat="1" ht="15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</row>
    <row r="291" spans="1:27" s="2" customFormat="1" ht="15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</row>
    <row r="292" spans="1:27" s="2" customFormat="1" ht="15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</row>
    <row r="293" spans="1:27" s="2" customFormat="1" ht="15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</row>
    <row r="294" spans="1:27" s="2" customFormat="1" ht="15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</row>
    <row r="295" spans="1:27" s="2" customFormat="1" ht="15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</row>
    <row r="296" spans="1:27" s="2" customFormat="1" ht="15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</row>
    <row r="297" spans="1:27" s="2" customFormat="1" ht="15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</row>
    <row r="298" spans="1:27" s="2" customFormat="1" ht="15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</row>
    <row r="299" spans="1:27" s="2" customFormat="1" ht="15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</row>
    <row r="300" spans="1:27" s="2" customFormat="1" ht="15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</row>
    <row r="301" spans="1:27" s="2" customFormat="1" ht="15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</row>
    <row r="302" spans="1:27" s="2" customFormat="1" ht="15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</row>
    <row r="303" spans="1:27" s="2" customFormat="1" ht="15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</row>
    <row r="304" spans="1:27" s="2" customFormat="1" ht="15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</row>
    <row r="305" spans="1:27" s="2" customFormat="1" ht="15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</row>
    <row r="306" spans="1:27" s="2" customFormat="1" ht="15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</row>
    <row r="307" spans="1:27" s="2" customFormat="1" ht="15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</row>
    <row r="308" spans="1:27" s="2" customFormat="1" ht="15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</row>
    <row r="309" spans="1:27" s="2" customFormat="1" ht="15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</row>
    <row r="310" spans="1:27" s="2" customFormat="1" ht="15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</row>
    <row r="311" spans="1:27" s="2" customFormat="1" ht="15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</row>
    <row r="312" spans="1:27" s="2" customFormat="1" ht="15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</row>
    <row r="313" spans="1:27" s="2" customFormat="1" ht="15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</row>
    <row r="314" spans="1:27" s="2" customFormat="1" ht="15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</row>
    <row r="315" spans="1:27" s="2" customFormat="1" ht="15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</row>
    <row r="316" spans="1:27" s="2" customFormat="1" ht="15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</row>
    <row r="317" spans="1:27" s="2" customFormat="1" ht="15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</row>
    <row r="318" spans="1:27" s="2" customFormat="1" ht="15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</row>
    <row r="319" spans="1:27" s="2" customFormat="1" ht="15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</row>
    <row r="320" spans="1:27" s="2" customFormat="1" ht="15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</row>
    <row r="321" spans="1:27" s="2" customFormat="1" ht="15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</row>
    <row r="322" spans="1:27" s="2" customFormat="1" ht="15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</row>
    <row r="323" spans="1:27" s="2" customFormat="1" ht="15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</row>
    <row r="324" spans="1:27" s="2" customFormat="1" ht="15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</row>
    <row r="325" spans="1:27" s="2" customFormat="1" ht="15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</row>
    <row r="326" spans="1:27" s="2" customFormat="1" ht="15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</row>
    <row r="327" spans="1:27" s="2" customFormat="1" ht="15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</row>
    <row r="328" spans="1:27" s="2" customFormat="1" ht="15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</row>
    <row r="329" spans="1:27" s="2" customFormat="1" ht="15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</row>
    <row r="330" spans="1:27" s="2" customFormat="1" ht="15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</row>
    <row r="331" spans="1:27" s="2" customFormat="1" ht="15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</row>
    <row r="332" spans="1:27" s="2" customFormat="1" ht="15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</row>
    <row r="333" spans="1:27" s="2" customFormat="1" ht="15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</row>
    <row r="334" spans="1:27" s="2" customFormat="1" ht="15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</row>
    <row r="335" spans="1:27" s="2" customFormat="1" ht="15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</row>
    <row r="336" spans="1:27" s="2" customFormat="1" ht="15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</row>
    <row r="337" spans="1:27" s="2" customFormat="1" ht="15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</row>
    <row r="338" spans="1:27" s="2" customFormat="1" ht="15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</row>
    <row r="339" spans="1:27" s="2" customFormat="1" ht="15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</row>
    <row r="340" spans="1:27" s="2" customFormat="1" ht="15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</row>
    <row r="341" spans="1:27" s="2" customFormat="1" ht="15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</row>
    <row r="342" spans="1:27" s="2" customFormat="1" ht="15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</row>
    <row r="343" spans="1:27" s="2" customFormat="1" ht="15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</row>
    <row r="344" spans="1:27" s="2" customFormat="1" ht="15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</row>
    <row r="345" spans="1:27" s="2" customFormat="1" ht="15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</row>
    <row r="346" spans="1:27" s="2" customFormat="1" ht="15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</row>
    <row r="347" spans="1:27" s="2" customFormat="1" ht="15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</row>
    <row r="348" spans="1:27" s="2" customFormat="1" ht="15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</row>
    <row r="349" spans="1:27" s="2" customFormat="1" ht="15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</row>
    <row r="350" spans="1:27" s="2" customFormat="1" ht="15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</row>
    <row r="351" spans="1:27" s="2" customFormat="1" ht="15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</row>
    <row r="352" spans="1:27" s="2" customFormat="1" ht="15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</row>
    <row r="353" spans="1:27" s="2" customFormat="1" ht="15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</row>
    <row r="354" spans="1:27" s="2" customFormat="1" ht="15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</row>
    <row r="355" spans="1:27" s="2" customFormat="1" ht="15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</row>
    <row r="356" spans="1:27" s="2" customFormat="1" ht="15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</row>
    <row r="357" spans="1:27" s="2" customFormat="1" ht="15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</row>
    <row r="358" spans="1:27" s="2" customFormat="1" ht="15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</row>
    <row r="359" spans="1:27" s="2" customFormat="1" ht="15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</row>
    <row r="360" spans="1:27" s="2" customFormat="1" ht="15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</row>
    <row r="361" spans="1:27" s="2" customFormat="1" ht="15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</row>
    <row r="362" spans="1:27" s="2" customFormat="1" ht="15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</row>
    <row r="363" spans="1:27" s="2" customFormat="1" ht="15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</row>
    <row r="364" spans="1:27" s="2" customFormat="1" ht="15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</row>
    <row r="365" spans="1:27" s="2" customFormat="1" ht="15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</row>
    <row r="366" spans="1:27" s="2" customFormat="1" ht="15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</row>
    <row r="367" spans="1:27" s="2" customFormat="1" ht="15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</row>
    <row r="368" spans="1:27" s="2" customFormat="1" ht="15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</row>
    <row r="369" spans="1:27" s="2" customFormat="1" ht="15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</row>
    <row r="370" spans="1:27" s="2" customFormat="1" ht="15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</row>
    <row r="371" spans="1:27" s="2" customFormat="1" ht="15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</row>
    <row r="372" spans="1:27" s="2" customFormat="1" ht="15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</row>
    <row r="373" spans="1:27" s="2" customFormat="1" ht="15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</row>
    <row r="374" spans="1:27" s="2" customFormat="1" ht="15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</row>
    <row r="375" spans="1:27" s="2" customFormat="1" ht="15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</row>
    <row r="376" spans="1:27" s="2" customFormat="1" ht="15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</row>
    <row r="377" spans="1:27" s="2" customFormat="1" ht="15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</row>
    <row r="378" spans="1:27" s="2" customFormat="1" ht="15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</row>
    <row r="379" spans="1:27" s="2" customFormat="1" ht="15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</row>
    <row r="380" spans="1:27" s="2" customFormat="1" ht="15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</row>
    <row r="381" spans="1:27" s="2" customFormat="1" ht="15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</row>
    <row r="382" spans="1:27" s="2" customFormat="1" ht="15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</row>
    <row r="383" spans="1:27" s="2" customFormat="1" ht="15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</row>
    <row r="384" spans="1:27" s="2" customFormat="1" ht="15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</row>
    <row r="385" spans="1:27" s="2" customFormat="1" ht="15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</row>
    <row r="386" spans="1:27" s="2" customFormat="1" ht="15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</row>
    <row r="387" spans="1:27" s="2" customFormat="1" ht="15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</row>
    <row r="388" spans="1:27" s="2" customFormat="1" ht="15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</row>
    <row r="389" spans="1:27" s="2" customFormat="1" ht="15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</row>
    <row r="390" spans="1:27" s="2" customFormat="1" ht="15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</row>
    <row r="391" spans="1:27" s="2" customFormat="1" ht="15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</row>
    <row r="392" spans="1:27" s="2" customFormat="1" ht="15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</row>
    <row r="393" spans="1:27" s="2" customFormat="1" ht="15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</row>
    <row r="394" spans="1:27" s="2" customFormat="1" ht="15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</row>
    <row r="395" spans="1:27" s="2" customFormat="1" ht="15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</row>
    <row r="396" spans="1:27" s="44" customFormat="1" ht="15"/>
    <row r="397" spans="1:27" s="44" customFormat="1" ht="15"/>
    <row r="398" spans="1:27" s="44" customFormat="1" ht="15"/>
    <row r="399" spans="1:27" s="44" customFormat="1" ht="15"/>
    <row r="400" spans="1:27" s="44" customFormat="1" ht="15"/>
    <row r="401" spans="1:15" s="44" customFormat="1" ht="15"/>
    <row r="402" spans="1:15" s="44" customFormat="1" ht="15"/>
    <row r="403" spans="1:15" s="44" customFormat="1" ht="15"/>
    <row r="404" spans="1:15" s="44" customFormat="1" ht="15"/>
    <row r="405" spans="1:15" s="44" customFormat="1" ht="15"/>
    <row r="406" spans="1:15" s="44" customFormat="1" ht="15"/>
    <row r="407" spans="1:15" s="44" customFormat="1" ht="15"/>
    <row r="408" spans="1:15" s="44" customFormat="1" ht="15">
      <c r="L408" s="2"/>
    </row>
    <row r="409" spans="1:15" s="44" customFormat="1" ht="15">
      <c r="L409" s="2"/>
    </row>
    <row r="410" spans="1:15" s="44" customFormat="1" ht="15">
      <c r="L410" s="2"/>
    </row>
    <row r="411" spans="1:15" s="44" customFormat="1" ht="15">
      <c r="L411" s="2"/>
    </row>
    <row r="412" spans="1:15" s="44" customFormat="1" ht="15">
      <c r="L412" s="2"/>
      <c r="N412" s="2"/>
    </row>
    <row r="413" spans="1:15" s="44" customFormat="1" ht="15">
      <c r="L413" s="2"/>
      <c r="N413" s="2"/>
    </row>
    <row r="414" spans="1:15" s="44" customFormat="1" ht="15">
      <c r="H414" s="10"/>
      <c r="K414" s="2"/>
      <c r="L414" s="2"/>
      <c r="N414" s="2"/>
      <c r="O414" s="2"/>
    </row>
    <row r="415" spans="1:15" ht="15">
      <c r="A415" s="44"/>
      <c r="B415" s="44"/>
      <c r="C415" s="44"/>
      <c r="D415" s="44"/>
      <c r="E415" s="44"/>
      <c r="F415" s="44"/>
      <c r="G415" s="44"/>
      <c r="I415" s="44"/>
      <c r="J415" s="44"/>
    </row>
    <row r="416" spans="1:15" ht="15">
      <c r="A416" s="44"/>
      <c r="B416" s="44"/>
      <c r="C416" s="44"/>
      <c r="D416" s="44"/>
      <c r="E416" s="44"/>
      <c r="F416" s="44"/>
      <c r="G416" s="44"/>
      <c r="I416" s="44"/>
      <c r="J416" s="44"/>
    </row>
  </sheetData>
  <sheetProtection selectLockedCells="1"/>
  <customSheetViews>
    <customSheetView guid="{4F6373BA-92F4-49C3-9B63-52E2B2C75DC1}" scale="110" showPageBreaks="1" printArea="1">
      <selection sqref="A1:J179"/>
      <rowBreaks count="4" manualBreakCount="4">
        <brk id="41" max="9" man="1"/>
        <brk id="77" max="9" man="1"/>
        <brk id="117" max="9" man="1"/>
        <brk id="163" max="9" man="1"/>
      </rowBreaks>
      <pageMargins left="0" right="0" top="0" bottom="0" header="0" footer="0"/>
      <printOptions horizontalCentered="1" verticalCentered="1"/>
      <pageSetup scale="81" orientation="portrait" r:id="rId1"/>
    </customSheetView>
  </customSheetViews>
  <mergeCells count="275">
    <mergeCell ref="A209:J209"/>
    <mergeCell ref="B191:E191"/>
    <mergeCell ref="B88:E88"/>
    <mergeCell ref="F85:G85"/>
    <mergeCell ref="F147:G147"/>
    <mergeCell ref="F153:G153"/>
    <mergeCell ref="A156:J156"/>
    <mergeCell ref="B157:E158"/>
    <mergeCell ref="F157:F158"/>
    <mergeCell ref="A91:J91"/>
    <mergeCell ref="B93:E93"/>
    <mergeCell ref="A125:J125"/>
    <mergeCell ref="F139:G139"/>
    <mergeCell ref="F142:G142"/>
    <mergeCell ref="A100:J100"/>
    <mergeCell ref="A98:J98"/>
    <mergeCell ref="B99:E99"/>
    <mergeCell ref="F99:G99"/>
    <mergeCell ref="B92:E92"/>
    <mergeCell ref="F138:G138"/>
    <mergeCell ref="A1:J1"/>
    <mergeCell ref="B2:E2"/>
    <mergeCell ref="F2:G2"/>
    <mergeCell ref="A3:J3"/>
    <mergeCell ref="B4:E4"/>
    <mergeCell ref="A10:J10"/>
    <mergeCell ref="B7:E7"/>
    <mergeCell ref="F6:G6"/>
    <mergeCell ref="F7:G7"/>
    <mergeCell ref="A8:J8"/>
    <mergeCell ref="B9:E9"/>
    <mergeCell ref="F9:G9"/>
    <mergeCell ref="A5:J5"/>
    <mergeCell ref="B6:E6"/>
    <mergeCell ref="B56:E56"/>
    <mergeCell ref="F69:G69"/>
    <mergeCell ref="F70:G70"/>
    <mergeCell ref="B69:E69"/>
    <mergeCell ref="B52:E52"/>
    <mergeCell ref="B114:E114"/>
    <mergeCell ref="F114:G114"/>
    <mergeCell ref="B115:E115"/>
    <mergeCell ref="F115:G115"/>
    <mergeCell ref="B57:E57"/>
    <mergeCell ref="B59:E59"/>
    <mergeCell ref="B74:E74"/>
    <mergeCell ref="B61:E61"/>
    <mergeCell ref="B58:E58"/>
    <mergeCell ref="A87:J87"/>
    <mergeCell ref="F88:G88"/>
    <mergeCell ref="B76:E76"/>
    <mergeCell ref="F90:G90"/>
    <mergeCell ref="F76:G76"/>
    <mergeCell ref="B86:E86"/>
    <mergeCell ref="B81:E81"/>
    <mergeCell ref="B82:E82"/>
    <mergeCell ref="B60:E60"/>
    <mergeCell ref="A79:J79"/>
    <mergeCell ref="B26:E26"/>
    <mergeCell ref="B27:E27"/>
    <mergeCell ref="F39:G39"/>
    <mergeCell ref="B32:E32"/>
    <mergeCell ref="B38:E38"/>
    <mergeCell ref="B23:E23"/>
    <mergeCell ref="A24:J24"/>
    <mergeCell ref="A40:J40"/>
    <mergeCell ref="F26:G26"/>
    <mergeCell ref="F27:G27"/>
    <mergeCell ref="B30:E30"/>
    <mergeCell ref="A31:J31"/>
    <mergeCell ref="F30:G30"/>
    <mergeCell ref="A29:J29"/>
    <mergeCell ref="F38:G38"/>
    <mergeCell ref="A37:J37"/>
    <mergeCell ref="A33:J33"/>
    <mergeCell ref="B34:E34"/>
    <mergeCell ref="F34:G34"/>
    <mergeCell ref="B35:E35"/>
    <mergeCell ref="F35:G35"/>
    <mergeCell ref="A12:J12"/>
    <mergeCell ref="B18:E18"/>
    <mergeCell ref="F17:G17"/>
    <mergeCell ref="B19:E19"/>
    <mergeCell ref="A20:J20"/>
    <mergeCell ref="B22:E22"/>
    <mergeCell ref="B13:E13"/>
    <mergeCell ref="B21:E21"/>
    <mergeCell ref="B25:E25"/>
    <mergeCell ref="F22:G22"/>
    <mergeCell ref="F23:G23"/>
    <mergeCell ref="B50:E50"/>
    <mergeCell ref="B51:E51"/>
    <mergeCell ref="B43:E43"/>
    <mergeCell ref="B55:E55"/>
    <mergeCell ref="B54:E54"/>
    <mergeCell ref="B36:E36"/>
    <mergeCell ref="F36:G36"/>
    <mergeCell ref="B41:E41"/>
    <mergeCell ref="F41:G41"/>
    <mergeCell ref="F43:G43"/>
    <mergeCell ref="B39:E39"/>
    <mergeCell ref="A42:J42"/>
    <mergeCell ref="B75:E75"/>
    <mergeCell ref="B64:E64"/>
    <mergeCell ref="A84:J84"/>
    <mergeCell ref="B85:E85"/>
    <mergeCell ref="A68:J68"/>
    <mergeCell ref="B11:E11"/>
    <mergeCell ref="B80:E80"/>
    <mergeCell ref="B28:E28"/>
    <mergeCell ref="A14:J14"/>
    <mergeCell ref="B15:E15"/>
    <mergeCell ref="A16:J16"/>
    <mergeCell ref="B17:E17"/>
    <mergeCell ref="F19:G19"/>
    <mergeCell ref="F18:G18"/>
    <mergeCell ref="F15:G15"/>
    <mergeCell ref="F32:G32"/>
    <mergeCell ref="B53:E53"/>
    <mergeCell ref="B48:E48"/>
    <mergeCell ref="B49:E49"/>
    <mergeCell ref="B47:E47"/>
    <mergeCell ref="A44:J44"/>
    <mergeCell ref="B45:E45"/>
    <mergeCell ref="F45:G45"/>
    <mergeCell ref="A46:J46"/>
    <mergeCell ref="B102:E102"/>
    <mergeCell ref="A113:J113"/>
    <mergeCell ref="B108:E108"/>
    <mergeCell ref="D116:E117"/>
    <mergeCell ref="D118:E118"/>
    <mergeCell ref="D119:E119"/>
    <mergeCell ref="A109:J109"/>
    <mergeCell ref="F110:G110"/>
    <mergeCell ref="B62:E62"/>
    <mergeCell ref="B63:E63"/>
    <mergeCell ref="B83:E83"/>
    <mergeCell ref="B70:E70"/>
    <mergeCell ref="A73:J73"/>
    <mergeCell ref="A95:J95"/>
    <mergeCell ref="F105:G105"/>
    <mergeCell ref="A103:J103"/>
    <mergeCell ref="B104:E104"/>
    <mergeCell ref="B97:E97"/>
    <mergeCell ref="B101:E101"/>
    <mergeCell ref="B94:E94"/>
    <mergeCell ref="B65:E66"/>
    <mergeCell ref="J65:J66"/>
    <mergeCell ref="B89:E89"/>
    <mergeCell ref="B90:E90"/>
    <mergeCell ref="B149:E149"/>
    <mergeCell ref="B148:E148"/>
    <mergeCell ref="B146:E146"/>
    <mergeCell ref="B147:E147"/>
    <mergeCell ref="B127:E127"/>
    <mergeCell ref="F97:G97"/>
    <mergeCell ref="A107:J107"/>
    <mergeCell ref="F144:G144"/>
    <mergeCell ref="B136:E136"/>
    <mergeCell ref="B137:E137"/>
    <mergeCell ref="F136:G136"/>
    <mergeCell ref="B126:E126"/>
    <mergeCell ref="B128:E128"/>
    <mergeCell ref="F130:G130"/>
    <mergeCell ref="A132:J132"/>
    <mergeCell ref="F137:G137"/>
    <mergeCell ref="F133:G133"/>
    <mergeCell ref="B144:E144"/>
    <mergeCell ref="B122:C122"/>
    <mergeCell ref="B130:E130"/>
    <mergeCell ref="F131:G131"/>
    <mergeCell ref="B129:E129"/>
    <mergeCell ref="A143:J143"/>
    <mergeCell ref="B139:E139"/>
    <mergeCell ref="F177:G177"/>
    <mergeCell ref="F193:G193"/>
    <mergeCell ref="F167:G167"/>
    <mergeCell ref="A152:J152"/>
    <mergeCell ref="B153:E153"/>
    <mergeCell ref="A154:J154"/>
    <mergeCell ref="B155:E155"/>
    <mergeCell ref="B177:E177"/>
    <mergeCell ref="A176:J176"/>
    <mergeCell ref="A169:J169"/>
    <mergeCell ref="A173:A175"/>
    <mergeCell ref="A164:J164"/>
    <mergeCell ref="B165:E165"/>
    <mergeCell ref="F155:G155"/>
    <mergeCell ref="F163:G163"/>
    <mergeCell ref="B162:E162"/>
    <mergeCell ref="B173:E175"/>
    <mergeCell ref="A207:J207"/>
    <mergeCell ref="A196:I196"/>
    <mergeCell ref="A170:J170"/>
    <mergeCell ref="B171:E171"/>
    <mergeCell ref="A178:J178"/>
    <mergeCell ref="F195:G195"/>
    <mergeCell ref="B183:E183"/>
    <mergeCell ref="F183:G183"/>
    <mergeCell ref="A184:J184"/>
    <mergeCell ref="B185:E185"/>
    <mergeCell ref="F185:G185"/>
    <mergeCell ref="B186:E186"/>
    <mergeCell ref="A203:J203"/>
    <mergeCell ref="A198:J198"/>
    <mergeCell ref="B195:E195"/>
    <mergeCell ref="F187:G187"/>
    <mergeCell ref="B182:E182"/>
    <mergeCell ref="A181:J181"/>
    <mergeCell ref="F171:G171"/>
    <mergeCell ref="A192:J192"/>
    <mergeCell ref="F179:G179"/>
    <mergeCell ref="B172:E172"/>
    <mergeCell ref="F172:G172"/>
    <mergeCell ref="A197:J197"/>
    <mergeCell ref="A194:J194"/>
    <mergeCell ref="B187:E187"/>
    <mergeCell ref="B159:E159"/>
    <mergeCell ref="F159:G159"/>
    <mergeCell ref="A157:A158"/>
    <mergeCell ref="B168:E168"/>
    <mergeCell ref="F168:G168"/>
    <mergeCell ref="I173:I175"/>
    <mergeCell ref="B166:E166"/>
    <mergeCell ref="B167:E167"/>
    <mergeCell ref="B179:E179"/>
    <mergeCell ref="B180:E180"/>
    <mergeCell ref="F180:G180"/>
    <mergeCell ref="A188:J188"/>
    <mergeCell ref="B189:E189"/>
    <mergeCell ref="B190:E190"/>
    <mergeCell ref="B161:E161"/>
    <mergeCell ref="F161:G161"/>
    <mergeCell ref="B160:E160"/>
    <mergeCell ref="F160:G160"/>
    <mergeCell ref="F186:G186"/>
    <mergeCell ref="F162:G162"/>
    <mergeCell ref="B163:E163"/>
    <mergeCell ref="B193:E193"/>
    <mergeCell ref="B106:E106"/>
    <mergeCell ref="A140:J140"/>
    <mergeCell ref="B141:E141"/>
    <mergeCell ref="B142:E142"/>
    <mergeCell ref="B110:E110"/>
    <mergeCell ref="A111:J111"/>
    <mergeCell ref="B112:E112"/>
    <mergeCell ref="F112:G112"/>
    <mergeCell ref="A120:J120"/>
    <mergeCell ref="B116:C119"/>
    <mergeCell ref="B134:E134"/>
    <mergeCell ref="F134:G134"/>
    <mergeCell ref="B150:E150"/>
    <mergeCell ref="B151:E151"/>
    <mergeCell ref="F151:G151"/>
    <mergeCell ref="B67:E67"/>
    <mergeCell ref="A71:E71"/>
    <mergeCell ref="B72:E72"/>
    <mergeCell ref="F71:G71"/>
    <mergeCell ref="F78:G78"/>
    <mergeCell ref="B78:E78"/>
    <mergeCell ref="B121:C121"/>
    <mergeCell ref="B123:C123"/>
    <mergeCell ref="B124:C124"/>
    <mergeCell ref="F124:G124"/>
    <mergeCell ref="F128:G128"/>
    <mergeCell ref="B131:E131"/>
    <mergeCell ref="F83:G83"/>
    <mergeCell ref="B96:E96"/>
    <mergeCell ref="F96:G96"/>
    <mergeCell ref="F108:G108"/>
    <mergeCell ref="B138:E138"/>
    <mergeCell ref="A145:J145"/>
    <mergeCell ref="B133:E133"/>
    <mergeCell ref="A135:J135"/>
    <mergeCell ref="B105:E105"/>
  </mergeCells>
  <printOptions horizontalCentered="1"/>
  <pageMargins left="0.25" right="0.25" top="0.75" bottom="0.75" header="0.3" footer="0.3"/>
  <pageSetup scale="90" fitToHeight="0" orientation="portrait" r:id="rId2"/>
  <headerFooter alignWithMargins="0"/>
  <rowBreaks count="5" manualBreakCount="5">
    <brk id="45" max="9" man="1"/>
    <brk id="76" max="9" man="1"/>
    <brk id="119" max="9" man="1"/>
    <brk id="151" max="9" man="1"/>
    <brk id="183" max="9" man="1"/>
  </rowBreaks>
  <ignoredErrors>
    <ignoredError sqref="J105" formula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Town of Morrisville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 B. Grace</dc:creator>
  <cp:keywords/>
  <dc:description/>
  <cp:lastModifiedBy/>
  <cp:revision/>
  <dcterms:created xsi:type="dcterms:W3CDTF">2015-07-01T20:11:19Z</dcterms:created>
  <dcterms:modified xsi:type="dcterms:W3CDTF">2025-07-01T14:15:27Z</dcterms:modified>
  <cp:category/>
  <cp:contentStatus/>
</cp:coreProperties>
</file>